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7680" activeTab="0"/>
  </bookViews>
  <sheets>
    <sheet name="Administração Indireta" sheetId="1" r:id="rId1"/>
    <sheet name="Plan1" sheetId="2" r:id="rId2"/>
  </sheets>
  <definedNames>
    <definedName name="_xlnm.Print_Area" localSheetId="0">'Administração Indireta'!$A$1:$J$87</definedName>
  </definedNames>
  <calcPr fullCalcOnLoad="1"/>
</workbook>
</file>

<file path=xl/sharedStrings.xml><?xml version="1.0" encoding="utf-8"?>
<sst xmlns="http://schemas.openxmlformats.org/spreadsheetml/2006/main" count="249" uniqueCount="163">
  <si>
    <t>Total</t>
  </si>
  <si>
    <t>BDI adotado</t>
  </si>
  <si>
    <t>Leis sociais inclusas</t>
  </si>
  <si>
    <t>SERVIÇO</t>
  </si>
  <si>
    <t>ITEM</t>
  </si>
  <si>
    <t>Sim</t>
  </si>
  <si>
    <t>Total Geral=&gt;</t>
  </si>
  <si>
    <t>Local e data</t>
  </si>
  <si>
    <t>PROPONENTE</t>
  </si>
  <si>
    <t>INTERVENÇÃO</t>
  </si>
  <si>
    <t>N. CONTRATO</t>
  </si>
  <si>
    <t>MUNICÍPIO</t>
  </si>
  <si>
    <t>END. INTERVENÇÃO</t>
  </si>
  <si>
    <t>PLANILHA ORÇAMENTÁRIA - EXECUÇÃO DE SERVIÇOS POR ADMINISTRAÇÃO INDIRETA</t>
  </si>
  <si>
    <t>REF. CUSTOS UNIT.</t>
  </si>
  <si>
    <t>PLANILHA ORÇAMENTÁRIA</t>
  </si>
  <si>
    <t>QUANTIDADE</t>
  </si>
  <si>
    <t>UNID.</t>
  </si>
  <si>
    <t>PREÇO UNITÁRIO SEM BDI</t>
  </si>
  <si>
    <t>PREÇO UNITÁRIO COM BDI</t>
  </si>
  <si>
    <t>Prof. Responsável Orçamento</t>
  </si>
  <si>
    <t>1.1</t>
  </si>
  <si>
    <t>m²</t>
  </si>
  <si>
    <t>Prefeitura Municipal de Bastos</t>
  </si>
  <si>
    <t>Bastos SP</t>
  </si>
  <si>
    <t>TOTAL</t>
  </si>
  <si>
    <t>m³</t>
  </si>
  <si>
    <t>SERVIÇOS PRELIMINIARES</t>
  </si>
  <si>
    <t>SÉRGIO MASAO HOSSOYA</t>
  </si>
  <si>
    <t>CREA n: 5061329667</t>
  </si>
  <si>
    <t>2.1</t>
  </si>
  <si>
    <t>2.2</t>
  </si>
  <si>
    <t>2.3</t>
  </si>
  <si>
    <t>2.4</t>
  </si>
  <si>
    <t>Lastro de pedra britada - 5 centímetros</t>
  </si>
  <si>
    <t>2.5</t>
  </si>
  <si>
    <t>m</t>
  </si>
  <si>
    <t>Unid.</t>
  </si>
  <si>
    <t>DRENAGEM RUA BEM-TE-VI</t>
  </si>
  <si>
    <t>Boca de lobo tripla, para tubo de 40 cm</t>
  </si>
  <si>
    <t>Tubo de concreto 400 mm para rede coletora de águas pluviais</t>
  </si>
  <si>
    <t>Tubo de concreto 1000 mm para rede coletora de águas pluviais</t>
  </si>
  <si>
    <t>Montante</t>
  </si>
  <si>
    <t>Concretagem de radier sobre solo, fck 30 Mpa, para espessura de 15 cm</t>
  </si>
  <si>
    <t>Fabricação, montagem e desmontagem para forma de madeira serrada para radier</t>
  </si>
  <si>
    <t>Fabricação de formas para vigas com madeira serrada, e = 25 mm</t>
  </si>
  <si>
    <t>Montagem e desmontagem de forma de madeira serrada para vigas</t>
  </si>
  <si>
    <t>Armação com pilar ou viga com aço CA-60 de 5,00 mm - montagem</t>
  </si>
  <si>
    <t>kg</t>
  </si>
  <si>
    <t>Armação com pilar ou viga com aço CA-50 de 10,00 mm - montagem</t>
  </si>
  <si>
    <t>Concreto fck 25 Mpa</t>
  </si>
  <si>
    <t>Lançamento e adensamento de concreto</t>
  </si>
  <si>
    <t>Alvenaria em tijolo cerâmico maciço 5x10x20 cm, espessura 20 cm</t>
  </si>
  <si>
    <t>Chapisco, argamassa traço 1:3</t>
  </si>
  <si>
    <t>Emboço ou massa única, argamassa traço 1:2:8, preparo em betoneira, espessura 25 mm</t>
  </si>
  <si>
    <t>Tubos e bocas de lobo</t>
  </si>
  <si>
    <t>Jusante</t>
  </si>
  <si>
    <t>Recomposição Asfáltica</t>
  </si>
  <si>
    <t>Compactação de solo para base de pavimentação</t>
  </si>
  <si>
    <t>Guia (meio-fio) e sarjeta conjugados de concreto, moldada in loco em trecho reto com extrusora, 45 cm de base (15 base da guia mais 30 cm da sarjeta) x 22 cm de altura</t>
  </si>
  <si>
    <t>Recomposição Calçadas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</si>
  <si>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</si>
  <si>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</si>
  <si>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</si>
  <si>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</si>
  <si>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</si>
  <si>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</si>
  <si>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</si>
  <si>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</si>
  <si>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</si>
  <si>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</si>
  <si>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</si>
  <si>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</si>
  <si>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</si>
  <si>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</si>
  <si>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</si>
  <si>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</si>
  <si>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</si>
  <si>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</si>
  <si>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</si>
  <si>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</si>
  <si>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</si>
  <si>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</si>
  <si>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</si>
  <si>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</si>
  <si>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</si>
  <si>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</si>
  <si>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</si>
  <si>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</si>
  <si>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</si>
  <si>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</si>
  <si>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</si>
  <si>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</si>
  <si>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</si>
  <si>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</si>
  <si>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</si>
  <si>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2.3.15</t>
  </si>
  <si>
    <t>2.3.16</t>
  </si>
  <si>
    <t>2.4.1</t>
  </si>
  <si>
    <t>2.4.2</t>
  </si>
  <si>
    <t>2.4.3</t>
  </si>
  <si>
    <t>2.4.4</t>
  </si>
  <si>
    <t>2.4.5</t>
  </si>
  <si>
    <t>2.5.1</t>
  </si>
  <si>
    <t>2.5.2</t>
  </si>
  <si>
    <t>2.5.3</t>
  </si>
  <si>
    <t>2.5.4</t>
  </si>
  <si>
    <t>94.963</t>
  </si>
  <si>
    <t>Jardim Laranjeiras I</t>
  </si>
  <si>
    <t>Escavação mecanica de vala com escavadeira com profundidade de 1,50 m até 3,00 metros em locais com alta nível de interferência</t>
  </si>
  <si>
    <t>Estaca escavada manualmente até 3,00 metros, diâmetro 25 cm</t>
  </si>
  <si>
    <t>Armação em tela de aço soldada Q138</t>
  </si>
  <si>
    <t>2.3.14</t>
  </si>
  <si>
    <t>Drenagem da Rua Bem-Te-Vi</t>
  </si>
  <si>
    <t>07.05.010</t>
  </si>
  <si>
    <t>Esvavação e carga mecanizada em solo brejoso ou turfa</t>
  </si>
  <si>
    <t>07.11.040</t>
  </si>
  <si>
    <t>Reaterro compactado, mínimo de 95% PN</t>
  </si>
  <si>
    <t>Lastro de concreto impermeabilizado - 5 cm</t>
  </si>
  <si>
    <t>17.01.040</t>
  </si>
  <si>
    <t>09.01.030</t>
  </si>
  <si>
    <t>09.01.160</t>
  </si>
  <si>
    <t>Desmontagem de forma de madeira serrada para vigas</t>
  </si>
  <si>
    <t>12.01.021</t>
  </si>
  <si>
    <t>Broca de concreto armado, completa - diametro de 25 cm</t>
  </si>
  <si>
    <t>11.01.130</t>
  </si>
  <si>
    <t>10.01.060</t>
  </si>
  <si>
    <t>10.01.040</t>
  </si>
  <si>
    <t>11.16.040</t>
  </si>
  <si>
    <t>Placa de identificação para obra em lona</t>
  </si>
  <si>
    <t>02.08.040</t>
  </si>
  <si>
    <t>14.02.040</t>
  </si>
  <si>
    <t>Chapisco com bianco</t>
  </si>
  <si>
    <t>17.02.040</t>
  </si>
  <si>
    <t>17.02.060</t>
  </si>
  <si>
    <t>10.02.020</t>
  </si>
  <si>
    <t>10.01.160</t>
  </si>
  <si>
    <t>2.1.17</t>
  </si>
  <si>
    <t>07.02.040</t>
  </si>
  <si>
    <t>11.18.040</t>
  </si>
  <si>
    <t>49.12.050</t>
  </si>
  <si>
    <t>46.12.020</t>
  </si>
  <si>
    <t>46.12.120</t>
  </si>
  <si>
    <t>Reaterro mecanizado de vala com escavadeira hidráulica, mínimo de 95% do PN</t>
  </si>
  <si>
    <t>2.3.17</t>
  </si>
  <si>
    <t>54.01.050</t>
  </si>
  <si>
    <t>54.06.150</t>
  </si>
  <si>
    <t>Base de brita graduada</t>
  </si>
  <si>
    <t>54.01.210</t>
  </si>
  <si>
    <t>Imprimação betuminosa impermeabilizante</t>
  </si>
  <si>
    <t>54.03.240</t>
  </si>
  <si>
    <t>54.03.230</t>
  </si>
  <si>
    <t>Imprimação betuminosa ligante</t>
  </si>
  <si>
    <t>Execução de pavimento com aplicação de concreto asfáltico CBUQ, 3 cm de espessura</t>
  </si>
  <si>
    <t>54.03.210</t>
  </si>
  <si>
    <t>Compactação de solo com compactador de solos tipo sapo</t>
  </si>
  <si>
    <t>Piso  em concreto fck = 20 Mpa - 5 centímetros</t>
  </si>
  <si>
    <t>BASTOS, 16  DE JULHO DE 2021</t>
  </si>
  <si>
    <t>CPOS-181</t>
  </si>
  <si>
    <t>MANOEL IRONIDES ROSA</t>
  </si>
  <si>
    <t>Prefeito Municipal</t>
  </si>
  <si>
    <t>RODRIGO ALEXANDRO MURJIA</t>
  </si>
  <si>
    <t>Assist. Secr. Municipal de Planejamento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</si>
</sst>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ashed"/>
    </border>
    <border>
      <left/>
      <right/>
      <top style="dashed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ashed"/>
      <right style="dashed"/>
      <top style="double"/>
      <bottom style="dashed"/>
    </border>
    <border>
      <left/>
      <right/>
      <top/>
      <bottom style="medium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/>
      <right style="double"/>
      <top style="double"/>
      <bottom style="double"/>
    </border>
    <border>
      <left/>
      <right style="dashed"/>
      <top style="double"/>
      <bottom style="dashed"/>
    </border>
    <border>
      <left/>
      <right style="dashed"/>
      <top/>
      <bottom style="dashed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ouble"/>
      <bottom style="dashed"/>
    </border>
    <border>
      <left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/>
      <top style="double"/>
      <bottom style="double"/>
    </border>
    <border>
      <left style="double"/>
      <right style="dashed"/>
      <top/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/>
      <right style="dashed"/>
      <top style="dashed"/>
      <bottom style="double"/>
    </border>
    <border>
      <left style="double"/>
      <right style="dashed"/>
      <top style="dashed"/>
      <bottom style="double"/>
    </border>
    <border>
      <left/>
      <right/>
      <top style="double"/>
      <bottom style="double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18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5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49" fontId="3" fillId="33" borderId="14" xfId="0" applyNumberFormat="1" applyFont="1" applyFill="1" applyBorder="1" applyAlignment="1" applyProtection="1">
      <alignment horizontal="justify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3" fillId="33" borderId="16" xfId="0" applyNumberFormat="1" applyFont="1" applyFill="1" applyBorder="1" applyAlignment="1" applyProtection="1">
      <alignment horizontal="justify" vertical="center"/>
      <protection locked="0"/>
    </xf>
    <xf numFmtId="0" fontId="3" fillId="33" borderId="16" xfId="0" applyFont="1" applyFill="1" applyBorder="1" applyAlignment="1" applyProtection="1">
      <alignment horizontal="justify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4" fontId="3" fillId="33" borderId="16" xfId="0" applyNumberFormat="1" applyFont="1" applyFill="1" applyBorder="1" applyAlignment="1" applyProtection="1">
      <alignment horizontal="center" vertical="center"/>
      <protection locked="0"/>
    </xf>
    <xf numFmtId="4" fontId="3" fillId="34" borderId="17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4" fontId="6" fillId="36" borderId="18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4" fontId="3" fillId="37" borderId="17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 applyProtection="1">
      <alignment horizontal="left" vertical="center"/>
      <protection locked="0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 applyProtection="1">
      <alignment horizontal="center" vertical="center"/>
      <protection locked="0"/>
    </xf>
    <xf numFmtId="4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4" fontId="4" fillId="34" borderId="23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applyProtection="1">
      <alignment horizontal="justify" vertical="center" wrapText="1"/>
      <protection locked="0"/>
    </xf>
    <xf numFmtId="10" fontId="8" fillId="32" borderId="10" xfId="51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4" fontId="4" fillId="34" borderId="17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4" borderId="2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4" fontId="3" fillId="33" borderId="21" xfId="0" applyNumberFormat="1" applyFont="1" applyFill="1" applyBorder="1" applyAlignment="1" applyProtection="1">
      <alignment horizontal="center" vertical="center"/>
      <protection locked="0"/>
    </xf>
    <xf numFmtId="4" fontId="3" fillId="33" borderId="22" xfId="0" applyNumberFormat="1" applyFont="1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justify" vertical="center"/>
    </xf>
    <xf numFmtId="0" fontId="4" fillId="34" borderId="16" xfId="0" applyFont="1" applyFill="1" applyBorder="1" applyAlignment="1">
      <alignment horizontal="justify" vertical="center"/>
    </xf>
    <xf numFmtId="0" fontId="3" fillId="33" borderId="16" xfId="0" applyFont="1" applyFill="1" applyBorder="1" applyAlignment="1" applyProtection="1">
      <alignment horizontal="justify" vertical="center"/>
      <protection locked="0"/>
    </xf>
    <xf numFmtId="0" fontId="3" fillId="33" borderId="17" xfId="0" applyFont="1" applyFill="1" applyBorder="1" applyAlignment="1" applyProtection="1">
      <alignment horizontal="justify" vertical="center"/>
      <protection locked="0"/>
    </xf>
    <xf numFmtId="0" fontId="4" fillId="34" borderId="27" xfId="0" applyFont="1" applyFill="1" applyBorder="1" applyAlignment="1">
      <alignment horizontal="justify" vertical="center"/>
    </xf>
    <xf numFmtId="0" fontId="4" fillId="34" borderId="22" xfId="0" applyFont="1" applyFill="1" applyBorder="1" applyAlignment="1">
      <alignment horizontal="justify" vertical="center"/>
    </xf>
    <xf numFmtId="0" fontId="4" fillId="34" borderId="28" xfId="0" applyFont="1" applyFill="1" applyBorder="1" applyAlignment="1">
      <alignment horizontal="justify" vertical="center"/>
    </xf>
    <xf numFmtId="0" fontId="3" fillId="33" borderId="28" xfId="0" applyFont="1" applyFill="1" applyBorder="1" applyAlignment="1" applyProtection="1">
      <alignment horizontal="justify" vertical="center"/>
      <protection locked="0"/>
    </xf>
    <xf numFmtId="0" fontId="3" fillId="33" borderId="21" xfId="0" applyFont="1" applyFill="1" applyBorder="1" applyAlignment="1" applyProtection="1">
      <alignment horizontal="justify" vertical="center"/>
      <protection locked="0"/>
    </xf>
    <xf numFmtId="0" fontId="4" fillId="34" borderId="29" xfId="0" applyFont="1" applyFill="1" applyBorder="1" applyAlignment="1">
      <alignment horizontal="justify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4" borderId="36" xfId="0" applyFont="1" applyFill="1" applyBorder="1" applyAlignment="1">
      <alignment horizontal="justify" vertical="center"/>
    </xf>
    <xf numFmtId="0" fontId="4" fillId="34" borderId="30" xfId="0" applyFont="1" applyFill="1" applyBorder="1" applyAlignment="1">
      <alignment horizontal="justify" vertical="center"/>
    </xf>
    <xf numFmtId="0" fontId="3" fillId="33" borderId="30" xfId="0" applyFont="1" applyFill="1" applyBorder="1" applyAlignment="1" applyProtection="1">
      <alignment horizontal="justify" vertical="center"/>
      <protection locked="0"/>
    </xf>
    <xf numFmtId="0" fontId="3" fillId="33" borderId="31" xfId="0" applyFont="1" applyFill="1" applyBorder="1" applyAlignment="1" applyProtection="1">
      <alignment horizontal="justify" vertical="center"/>
      <protection locked="0"/>
    </xf>
    <xf numFmtId="0" fontId="4" fillId="34" borderId="37" xfId="0" applyFont="1" applyFill="1" applyBorder="1" applyAlignment="1">
      <alignment horizontal="justify" vertical="center"/>
    </xf>
    <xf numFmtId="4" fontId="4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5" fillId="32" borderId="38" xfId="0" applyFont="1" applyFill="1" applyBorder="1" applyAlignment="1">
      <alignment horizontal="center" vertical="center"/>
    </xf>
    <xf numFmtId="0" fontId="0" fillId="32" borderId="38" xfId="0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4" fontId="4" fillId="35" borderId="13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/>
      <protection locked="0"/>
    </xf>
    <xf numFmtId="0" fontId="4" fillId="0" borderId="39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130" zoomScaleNormal="130" zoomScalePageLayoutView="0" workbookViewId="0" topLeftCell="A1">
      <selection activeCell="I93" sqref="I93"/>
    </sheetView>
  </sheetViews>
  <sheetFormatPr defaultColWidth="9.140625" defaultRowHeight="15"/>
  <cols>
    <col min="1" max="1" width="6.28125" style="1" customWidth="1"/>
    <col min="2" max="2" width="15.28125" style="1" customWidth="1"/>
    <col min="3" max="3" width="37.8515625" style="1" customWidth="1"/>
    <col min="4" max="4" width="6.421875" style="1" customWidth="1"/>
    <col min="5" max="5" width="13.28125" style="1" customWidth="1"/>
    <col min="6" max="9" width="8.57421875" style="1" customWidth="1"/>
    <col min="10" max="10" width="22.00390625" style="1" customWidth="1"/>
    <col min="11" max="16384" width="9.140625" style="1" customWidth="1"/>
  </cols>
  <sheetData>
    <row r="1" spans="1:10" ht="36.75" customHeight="1" thickBot="1" thickTop="1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0.25" customHeight="1" thickTop="1">
      <c r="A2" s="52" t="s">
        <v>8</v>
      </c>
      <c r="B2" s="53"/>
      <c r="C2" s="54" t="s">
        <v>23</v>
      </c>
      <c r="D2" s="55"/>
      <c r="E2" s="56" t="s">
        <v>11</v>
      </c>
      <c r="F2" s="53"/>
      <c r="G2" s="54" t="s">
        <v>24</v>
      </c>
      <c r="H2" s="54"/>
      <c r="I2" s="54"/>
      <c r="J2" s="55"/>
    </row>
    <row r="3" spans="1:10" ht="31.5" customHeight="1">
      <c r="A3" s="57" t="s">
        <v>9</v>
      </c>
      <c r="B3" s="58"/>
      <c r="C3" s="59" t="s">
        <v>113</v>
      </c>
      <c r="D3" s="60"/>
      <c r="E3" s="61" t="s">
        <v>12</v>
      </c>
      <c r="F3" s="58"/>
      <c r="G3" s="59" t="s">
        <v>108</v>
      </c>
      <c r="H3" s="59"/>
      <c r="I3" s="59"/>
      <c r="J3" s="60"/>
    </row>
    <row r="4" spans="1:10" ht="20.25" customHeight="1" thickBot="1">
      <c r="A4" s="72" t="s">
        <v>10</v>
      </c>
      <c r="B4" s="73"/>
      <c r="C4" s="74"/>
      <c r="D4" s="75"/>
      <c r="E4" s="76"/>
      <c r="F4" s="73"/>
      <c r="G4" s="74" t="s">
        <v>158</v>
      </c>
      <c r="H4" s="74"/>
      <c r="I4" s="74"/>
      <c r="J4" s="75"/>
    </row>
    <row r="5" ht="11.25" customHeight="1" thickBot="1" thickTop="1"/>
    <row r="6" spans="1:10" ht="33.75" customHeight="1" thickBot="1" thickTop="1">
      <c r="A6" s="82" t="s">
        <v>13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s="12" customFormat="1" ht="13.5" customHeight="1" thickTop="1">
      <c r="A7" s="84" t="s">
        <v>4</v>
      </c>
      <c r="B7" s="68" t="s">
        <v>14</v>
      </c>
      <c r="C7" s="62" t="s">
        <v>3</v>
      </c>
      <c r="D7" s="62" t="s">
        <v>17</v>
      </c>
      <c r="E7" s="62" t="s">
        <v>16</v>
      </c>
      <c r="F7" s="68" t="s">
        <v>18</v>
      </c>
      <c r="G7" s="69"/>
      <c r="H7" s="68" t="s">
        <v>19</v>
      </c>
      <c r="I7" s="69"/>
      <c r="J7" s="64" t="s">
        <v>0</v>
      </c>
    </row>
    <row r="8" spans="1:10" s="12" customFormat="1" ht="13.5" customHeight="1" thickBot="1">
      <c r="A8" s="85"/>
      <c r="B8" s="70"/>
      <c r="C8" s="63"/>
      <c r="D8" s="63"/>
      <c r="E8" s="63"/>
      <c r="F8" s="70"/>
      <c r="G8" s="71"/>
      <c r="H8" s="70"/>
      <c r="I8" s="71"/>
      <c r="J8" s="65"/>
    </row>
    <row r="9" spans="1:10" ht="15.75" customHeight="1" thickTop="1">
      <c r="A9" s="25">
        <v>1</v>
      </c>
      <c r="B9" s="9"/>
      <c r="C9" s="23" t="s">
        <v>27</v>
      </c>
      <c r="D9" s="10"/>
      <c r="E9" s="11"/>
      <c r="F9" s="80"/>
      <c r="G9" s="81"/>
      <c r="H9" s="66"/>
      <c r="I9" s="67"/>
      <c r="J9" s="35">
        <f>SUM(J10:J10)</f>
        <v>1904.9</v>
      </c>
    </row>
    <row r="10" spans="1:10" ht="15.75" customHeight="1" thickBot="1">
      <c r="A10" s="29" t="s">
        <v>21</v>
      </c>
      <c r="B10" s="16" t="s">
        <v>130</v>
      </c>
      <c r="C10" s="17" t="s">
        <v>129</v>
      </c>
      <c r="D10" s="18" t="s">
        <v>22</v>
      </c>
      <c r="E10" s="19">
        <v>4.5</v>
      </c>
      <c r="F10" s="45">
        <v>333.71</v>
      </c>
      <c r="G10" s="46"/>
      <c r="H10" s="47">
        <f>F10*1.2685</f>
        <v>423.311135</v>
      </c>
      <c r="I10" s="48"/>
      <c r="J10" s="20">
        <f>ROUND(H10*E10,2)</f>
        <v>1904.9</v>
      </c>
    </row>
    <row r="11" spans="1:10" ht="15.75" customHeight="1" thickBot="1" thickTop="1">
      <c r="A11" s="25">
        <v>2</v>
      </c>
      <c r="B11" s="9"/>
      <c r="C11" s="23" t="s">
        <v>38</v>
      </c>
      <c r="D11" s="10"/>
      <c r="E11" s="11"/>
      <c r="F11" s="80"/>
      <c r="G11" s="81"/>
      <c r="H11" s="66"/>
      <c r="I11" s="67"/>
      <c r="J11" s="35">
        <f>J12+J30+J37+J56+J63</f>
        <v>118133.17</v>
      </c>
    </row>
    <row r="12" spans="1:10" ht="15.75" customHeight="1" thickTop="1">
      <c r="A12" s="38" t="s">
        <v>30</v>
      </c>
      <c r="B12" s="16"/>
      <c r="C12" s="24" t="s">
        <v>42</v>
      </c>
      <c r="D12" s="18"/>
      <c r="E12" s="19"/>
      <c r="F12" s="39"/>
      <c r="G12" s="40"/>
      <c r="H12" s="66"/>
      <c r="I12" s="67"/>
      <c r="J12" s="41">
        <f>SUM(J13:J29)</f>
        <v>21258.339999999997</v>
      </c>
    </row>
    <row r="13" spans="1:10" ht="54" customHeight="1">
      <c r="A13" s="29" t="s">
        <v>61</v>
      </c>
      <c r="B13" s="16" t="s">
        <v>114</v>
      </c>
      <c r="C13" s="34" t="s">
        <v>115</v>
      </c>
      <c r="D13" s="18" t="s">
        <v>26</v>
      </c>
      <c r="E13" s="19">
        <v>55.67</v>
      </c>
      <c r="F13" s="45">
        <v>30.56</v>
      </c>
      <c r="G13" s="46"/>
      <c r="H13" s="47">
        <f aca="true" t="shared" si="0" ref="H13:H26">F13*1.2685</f>
        <v>38.765359999999994</v>
      </c>
      <c r="I13" s="48"/>
      <c r="J13" s="20">
        <f aca="true" t="shared" si="1" ref="J13:J26">ROUND(H13*E13,2)</f>
        <v>2158.07</v>
      </c>
    </row>
    <row r="14" spans="1:10" ht="27" customHeight="1">
      <c r="A14" s="29" t="s">
        <v>62</v>
      </c>
      <c r="B14" s="16" t="s">
        <v>116</v>
      </c>
      <c r="C14" s="34" t="s">
        <v>117</v>
      </c>
      <c r="D14" s="18" t="s">
        <v>22</v>
      </c>
      <c r="E14" s="19">
        <v>15</v>
      </c>
      <c r="F14" s="45">
        <v>15.04</v>
      </c>
      <c r="G14" s="46"/>
      <c r="H14" s="47">
        <f t="shared" si="0"/>
        <v>19.078239999999997</v>
      </c>
      <c r="I14" s="48"/>
      <c r="J14" s="20">
        <f t="shared" si="1"/>
        <v>286.17</v>
      </c>
    </row>
    <row r="15" spans="1:10" ht="27" customHeight="1">
      <c r="A15" s="29" t="s">
        <v>63</v>
      </c>
      <c r="B15" s="16" t="s">
        <v>119</v>
      </c>
      <c r="C15" s="34" t="s">
        <v>118</v>
      </c>
      <c r="D15" s="18" t="s">
        <v>22</v>
      </c>
      <c r="E15" s="19">
        <v>0.75</v>
      </c>
      <c r="F15" s="45">
        <v>505.16</v>
      </c>
      <c r="G15" s="46"/>
      <c r="H15" s="47">
        <f t="shared" si="0"/>
        <v>640.79546</v>
      </c>
      <c r="I15" s="48"/>
      <c r="J15" s="20">
        <f t="shared" si="1"/>
        <v>480.6</v>
      </c>
    </row>
    <row r="16" spans="1:10" ht="27" customHeight="1">
      <c r="A16" s="29" t="s">
        <v>64</v>
      </c>
      <c r="B16" s="16" t="s">
        <v>123</v>
      </c>
      <c r="C16" s="34" t="s">
        <v>124</v>
      </c>
      <c r="D16" s="18" t="s">
        <v>36</v>
      </c>
      <c r="E16" s="19">
        <v>24</v>
      </c>
      <c r="F16" s="45">
        <v>57.11</v>
      </c>
      <c r="G16" s="46"/>
      <c r="H16" s="47">
        <f t="shared" si="0"/>
        <v>72.444035</v>
      </c>
      <c r="I16" s="48"/>
      <c r="J16" s="20">
        <f t="shared" si="1"/>
        <v>1738.66</v>
      </c>
    </row>
    <row r="17" spans="1:10" ht="27" customHeight="1">
      <c r="A17" s="29" t="s">
        <v>65</v>
      </c>
      <c r="B17" s="16" t="s">
        <v>120</v>
      </c>
      <c r="C17" s="34" t="s">
        <v>45</v>
      </c>
      <c r="D17" s="18" t="s">
        <v>22</v>
      </c>
      <c r="E17" s="19">
        <v>18.68</v>
      </c>
      <c r="F17" s="45">
        <v>156.11</v>
      </c>
      <c r="G17" s="46"/>
      <c r="H17" s="47">
        <f t="shared" si="0"/>
        <v>198.02553500000002</v>
      </c>
      <c r="I17" s="48"/>
      <c r="J17" s="20">
        <f t="shared" si="1"/>
        <v>3699.12</v>
      </c>
    </row>
    <row r="18" spans="1:10" ht="27" customHeight="1">
      <c r="A18" s="29" t="s">
        <v>66</v>
      </c>
      <c r="B18" s="16" t="s">
        <v>121</v>
      </c>
      <c r="C18" s="34" t="s">
        <v>122</v>
      </c>
      <c r="D18" s="18" t="s">
        <v>22</v>
      </c>
      <c r="E18" s="19">
        <f>E17</f>
        <v>18.68</v>
      </c>
      <c r="F18" s="45">
        <v>5.66</v>
      </c>
      <c r="G18" s="46"/>
      <c r="H18" s="47">
        <f t="shared" si="0"/>
        <v>7.17971</v>
      </c>
      <c r="I18" s="48"/>
      <c r="J18" s="20">
        <f t="shared" si="1"/>
        <v>134.12</v>
      </c>
    </row>
    <row r="19" spans="1:10" ht="27" customHeight="1">
      <c r="A19" s="29" t="s">
        <v>67</v>
      </c>
      <c r="B19" s="16" t="s">
        <v>126</v>
      </c>
      <c r="C19" s="34" t="s">
        <v>47</v>
      </c>
      <c r="D19" s="18" t="s">
        <v>48</v>
      </c>
      <c r="E19" s="19">
        <v>115.87</v>
      </c>
      <c r="F19" s="45">
        <v>12</v>
      </c>
      <c r="G19" s="46"/>
      <c r="H19" s="47">
        <f t="shared" si="0"/>
        <v>15.222</v>
      </c>
      <c r="I19" s="48"/>
      <c r="J19" s="20">
        <f t="shared" si="1"/>
        <v>1763.77</v>
      </c>
    </row>
    <row r="20" spans="1:10" ht="27" customHeight="1">
      <c r="A20" s="29" t="s">
        <v>68</v>
      </c>
      <c r="B20" s="16" t="s">
        <v>127</v>
      </c>
      <c r="C20" s="34" t="s">
        <v>49</v>
      </c>
      <c r="D20" s="18" t="s">
        <v>48</v>
      </c>
      <c r="E20" s="19">
        <v>127.93</v>
      </c>
      <c r="F20" s="45">
        <v>11.13</v>
      </c>
      <c r="G20" s="46"/>
      <c r="H20" s="47">
        <f t="shared" si="0"/>
        <v>14.118405000000001</v>
      </c>
      <c r="I20" s="48"/>
      <c r="J20" s="20">
        <f t="shared" si="1"/>
        <v>1806.17</v>
      </c>
    </row>
    <row r="21" spans="1:10" ht="27" customHeight="1">
      <c r="A21" s="29" t="s">
        <v>69</v>
      </c>
      <c r="B21" s="16" t="s">
        <v>125</v>
      </c>
      <c r="C21" s="34" t="s">
        <v>50</v>
      </c>
      <c r="D21" s="18" t="s">
        <v>26</v>
      </c>
      <c r="E21" s="19">
        <v>3.55</v>
      </c>
      <c r="F21" s="45">
        <v>336.54</v>
      </c>
      <c r="G21" s="46"/>
      <c r="H21" s="47">
        <f t="shared" si="0"/>
        <v>426.90099000000004</v>
      </c>
      <c r="I21" s="48"/>
      <c r="J21" s="20">
        <f t="shared" si="1"/>
        <v>1515.5</v>
      </c>
    </row>
    <row r="22" spans="1:10" ht="27" customHeight="1">
      <c r="A22" s="29" t="s">
        <v>70</v>
      </c>
      <c r="B22" s="16" t="s">
        <v>128</v>
      </c>
      <c r="C22" s="34" t="s">
        <v>51</v>
      </c>
      <c r="D22" s="18" t="s">
        <v>26</v>
      </c>
      <c r="E22" s="19">
        <f>E21</f>
        <v>3.55</v>
      </c>
      <c r="F22" s="45">
        <v>117.58</v>
      </c>
      <c r="G22" s="46"/>
      <c r="H22" s="47">
        <f t="shared" si="0"/>
        <v>149.15023</v>
      </c>
      <c r="I22" s="48"/>
      <c r="J22" s="20">
        <f t="shared" si="1"/>
        <v>529.48</v>
      </c>
    </row>
    <row r="23" spans="1:10" ht="27" customHeight="1">
      <c r="A23" s="29" t="s">
        <v>71</v>
      </c>
      <c r="B23" s="16" t="s">
        <v>131</v>
      </c>
      <c r="C23" s="34" t="s">
        <v>52</v>
      </c>
      <c r="D23" s="18" t="s">
        <v>22</v>
      </c>
      <c r="E23" s="19">
        <v>16.2</v>
      </c>
      <c r="F23" s="45">
        <v>159.93</v>
      </c>
      <c r="G23" s="46"/>
      <c r="H23" s="47">
        <f t="shared" si="0"/>
        <v>202.871205</v>
      </c>
      <c r="I23" s="48"/>
      <c r="J23" s="20">
        <f t="shared" si="1"/>
        <v>3286.51</v>
      </c>
    </row>
    <row r="24" spans="1:10" ht="27" customHeight="1">
      <c r="A24" s="29" t="s">
        <v>72</v>
      </c>
      <c r="B24" s="16" t="s">
        <v>133</v>
      </c>
      <c r="C24" s="34" t="s">
        <v>132</v>
      </c>
      <c r="D24" s="18" t="s">
        <v>22</v>
      </c>
      <c r="E24" s="19">
        <f>E23</f>
        <v>16.2</v>
      </c>
      <c r="F24" s="45">
        <v>8.02</v>
      </c>
      <c r="G24" s="46"/>
      <c r="H24" s="47">
        <f t="shared" si="0"/>
        <v>10.173369999999998</v>
      </c>
      <c r="I24" s="48"/>
      <c r="J24" s="20">
        <f t="shared" si="1"/>
        <v>164.81</v>
      </c>
    </row>
    <row r="25" spans="1:10" ht="38.25" customHeight="1">
      <c r="A25" s="29" t="s">
        <v>73</v>
      </c>
      <c r="B25" s="16" t="s">
        <v>134</v>
      </c>
      <c r="C25" s="34" t="s">
        <v>54</v>
      </c>
      <c r="D25" s="18" t="s">
        <v>22</v>
      </c>
      <c r="E25" s="19">
        <f>E24</f>
        <v>16.2</v>
      </c>
      <c r="F25" s="45">
        <v>33.66</v>
      </c>
      <c r="G25" s="46"/>
      <c r="H25" s="47">
        <f t="shared" si="0"/>
        <v>42.697709999999994</v>
      </c>
      <c r="I25" s="48"/>
      <c r="J25" s="20">
        <f t="shared" si="1"/>
        <v>691.7</v>
      </c>
    </row>
    <row r="26" spans="1:10" ht="27" customHeight="1">
      <c r="A26" s="29" t="s">
        <v>74</v>
      </c>
      <c r="B26" s="16" t="s">
        <v>120</v>
      </c>
      <c r="C26" s="34" t="s">
        <v>44</v>
      </c>
      <c r="D26" s="18" t="s">
        <v>22</v>
      </c>
      <c r="E26" s="19">
        <v>3.82</v>
      </c>
      <c r="F26" s="45">
        <v>156.11</v>
      </c>
      <c r="G26" s="46"/>
      <c r="H26" s="47">
        <f t="shared" si="0"/>
        <v>198.02553500000002</v>
      </c>
      <c r="I26" s="48"/>
      <c r="J26" s="20">
        <f t="shared" si="1"/>
        <v>756.46</v>
      </c>
    </row>
    <row r="27" spans="1:10" ht="27" customHeight="1">
      <c r="A27" s="29" t="s">
        <v>75</v>
      </c>
      <c r="B27" s="16" t="s">
        <v>135</v>
      </c>
      <c r="C27" s="34" t="s">
        <v>111</v>
      </c>
      <c r="D27" s="18" t="s">
        <v>48</v>
      </c>
      <c r="E27" s="19">
        <v>60.24</v>
      </c>
      <c r="F27" s="45">
        <v>9.79</v>
      </c>
      <c r="G27" s="46"/>
      <c r="H27" s="47">
        <f>F27*1.2685</f>
        <v>12.418614999999999</v>
      </c>
      <c r="I27" s="48"/>
      <c r="J27" s="20">
        <f>ROUND(H27*E27,2)</f>
        <v>748.1</v>
      </c>
    </row>
    <row r="28" spans="1:10" ht="27" customHeight="1">
      <c r="A28" s="29" t="s">
        <v>76</v>
      </c>
      <c r="B28" s="16" t="s">
        <v>136</v>
      </c>
      <c r="C28" s="34" t="s">
        <v>43</v>
      </c>
      <c r="D28" s="18" t="s">
        <v>26</v>
      </c>
      <c r="E28" s="19">
        <v>2.53</v>
      </c>
      <c r="F28" s="45">
        <v>349.53</v>
      </c>
      <c r="G28" s="46"/>
      <c r="H28" s="47">
        <f>F28*1.2685</f>
        <v>443.37880499999994</v>
      </c>
      <c r="I28" s="48"/>
      <c r="J28" s="20">
        <f>ROUND(H28*E28,2)</f>
        <v>1121.75</v>
      </c>
    </row>
    <row r="29" spans="1:10" ht="27" customHeight="1" thickBot="1">
      <c r="A29" s="29" t="s">
        <v>137</v>
      </c>
      <c r="B29" s="16" t="s">
        <v>128</v>
      </c>
      <c r="C29" s="34" t="s">
        <v>51</v>
      </c>
      <c r="D29" s="18" t="s">
        <v>26</v>
      </c>
      <c r="E29" s="19">
        <f>E28</f>
        <v>2.53</v>
      </c>
      <c r="F29" s="45">
        <v>117.58</v>
      </c>
      <c r="G29" s="46"/>
      <c r="H29" s="47">
        <f>F29*1.2685</f>
        <v>149.15023</v>
      </c>
      <c r="I29" s="48"/>
      <c r="J29" s="20">
        <f>ROUND(H29*E29,2)</f>
        <v>377.35</v>
      </c>
    </row>
    <row r="30" spans="1:10" ht="15.75" customHeight="1" thickTop="1">
      <c r="A30" s="38" t="s">
        <v>31</v>
      </c>
      <c r="B30" s="16"/>
      <c r="C30" s="24" t="s">
        <v>55</v>
      </c>
      <c r="D30" s="18"/>
      <c r="E30" s="19"/>
      <c r="F30" s="39"/>
      <c r="G30" s="40"/>
      <c r="H30" s="66"/>
      <c r="I30" s="67"/>
      <c r="J30" s="41">
        <f>SUM(J31:J36)</f>
        <v>40108.909999999996</v>
      </c>
    </row>
    <row r="31" spans="1:10" ht="48.75" customHeight="1">
      <c r="A31" s="29" t="s">
        <v>77</v>
      </c>
      <c r="B31" s="16" t="s">
        <v>138</v>
      </c>
      <c r="C31" s="34" t="s">
        <v>109</v>
      </c>
      <c r="D31" s="18" t="s">
        <v>26</v>
      </c>
      <c r="E31" s="19">
        <v>132.97</v>
      </c>
      <c r="F31" s="45">
        <v>8.32</v>
      </c>
      <c r="G31" s="46"/>
      <c r="H31" s="47">
        <f aca="true" t="shared" si="2" ref="H31:H36">F31*1.2685</f>
        <v>10.55392</v>
      </c>
      <c r="I31" s="48"/>
      <c r="J31" s="20">
        <f aca="true" t="shared" si="3" ref="J31:J36">ROUND(H31*E31,2)</f>
        <v>1403.35</v>
      </c>
    </row>
    <row r="32" spans="1:10" ht="27" customHeight="1">
      <c r="A32" s="29" t="s">
        <v>78</v>
      </c>
      <c r="B32" s="16" t="s">
        <v>139</v>
      </c>
      <c r="C32" s="34" t="s">
        <v>34</v>
      </c>
      <c r="D32" s="18" t="s">
        <v>26</v>
      </c>
      <c r="E32" s="19">
        <v>2.2</v>
      </c>
      <c r="F32" s="45">
        <v>117.64</v>
      </c>
      <c r="G32" s="46"/>
      <c r="H32" s="47">
        <f t="shared" si="2"/>
        <v>149.22634</v>
      </c>
      <c r="I32" s="48"/>
      <c r="J32" s="20">
        <f t="shared" si="3"/>
        <v>328.3</v>
      </c>
    </row>
    <row r="33" spans="1:10" ht="27" customHeight="1">
      <c r="A33" s="29" t="s">
        <v>79</v>
      </c>
      <c r="B33" s="16" t="s">
        <v>140</v>
      </c>
      <c r="C33" s="34" t="s">
        <v>39</v>
      </c>
      <c r="D33" s="18" t="s">
        <v>37</v>
      </c>
      <c r="E33" s="19">
        <v>2</v>
      </c>
      <c r="F33" s="45">
        <v>5775.92</v>
      </c>
      <c r="G33" s="46"/>
      <c r="H33" s="47">
        <f t="shared" si="2"/>
        <v>7326.7545199999995</v>
      </c>
      <c r="I33" s="48"/>
      <c r="J33" s="20">
        <f t="shared" si="3"/>
        <v>14653.51</v>
      </c>
    </row>
    <row r="34" spans="1:10" ht="27" customHeight="1">
      <c r="A34" s="29" t="s">
        <v>80</v>
      </c>
      <c r="B34" s="16" t="s">
        <v>141</v>
      </c>
      <c r="C34" s="34" t="s">
        <v>40</v>
      </c>
      <c r="D34" s="18" t="s">
        <v>36</v>
      </c>
      <c r="E34" s="19">
        <v>11</v>
      </c>
      <c r="F34" s="45">
        <v>77.56</v>
      </c>
      <c r="G34" s="46"/>
      <c r="H34" s="47">
        <f t="shared" si="2"/>
        <v>98.38486</v>
      </c>
      <c r="I34" s="48"/>
      <c r="J34" s="20">
        <f t="shared" si="3"/>
        <v>1082.23</v>
      </c>
    </row>
    <row r="35" spans="1:10" ht="27" customHeight="1">
      <c r="A35" s="29" t="s">
        <v>81</v>
      </c>
      <c r="B35" s="16" t="s">
        <v>142</v>
      </c>
      <c r="C35" s="34" t="s">
        <v>41</v>
      </c>
      <c r="D35" s="18" t="s">
        <v>36</v>
      </c>
      <c r="E35" s="19">
        <v>44</v>
      </c>
      <c r="F35" s="45">
        <v>364.83</v>
      </c>
      <c r="G35" s="46"/>
      <c r="H35" s="47">
        <f t="shared" si="2"/>
        <v>462.78685499999995</v>
      </c>
      <c r="I35" s="48"/>
      <c r="J35" s="20">
        <f t="shared" si="3"/>
        <v>20362.62</v>
      </c>
    </row>
    <row r="36" spans="1:10" ht="27" customHeight="1" thickBot="1">
      <c r="A36" s="29" t="s">
        <v>82</v>
      </c>
      <c r="B36" s="16" t="s">
        <v>116</v>
      </c>
      <c r="C36" s="34" t="s">
        <v>143</v>
      </c>
      <c r="D36" s="18" t="s">
        <v>26</v>
      </c>
      <c r="E36" s="19">
        <v>119.45</v>
      </c>
      <c r="F36" s="45">
        <v>15.04</v>
      </c>
      <c r="G36" s="46"/>
      <c r="H36" s="47">
        <f t="shared" si="2"/>
        <v>19.078239999999997</v>
      </c>
      <c r="I36" s="48"/>
      <c r="J36" s="20">
        <f t="shared" si="3"/>
        <v>2278.9</v>
      </c>
    </row>
    <row r="37" spans="1:10" ht="15.75" customHeight="1" thickTop="1">
      <c r="A37" s="38" t="s">
        <v>32</v>
      </c>
      <c r="B37" s="16"/>
      <c r="C37" s="24" t="s">
        <v>56</v>
      </c>
      <c r="D37" s="18"/>
      <c r="E37" s="19"/>
      <c r="F37" s="39"/>
      <c r="G37" s="40"/>
      <c r="H37" s="66"/>
      <c r="I37" s="67"/>
      <c r="J37" s="41">
        <f>SUM(J38:J54)</f>
        <v>40127.990000000005</v>
      </c>
    </row>
    <row r="38" spans="1:10" ht="48" customHeight="1">
      <c r="A38" s="29" t="s">
        <v>83</v>
      </c>
      <c r="B38" s="16" t="s">
        <v>114</v>
      </c>
      <c r="C38" s="34" t="s">
        <v>115</v>
      </c>
      <c r="D38" s="18" t="s">
        <v>26</v>
      </c>
      <c r="E38" s="19">
        <v>40</v>
      </c>
      <c r="F38" s="45">
        <v>30.56</v>
      </c>
      <c r="G38" s="46"/>
      <c r="H38" s="47">
        <f>F38*1.2685</f>
        <v>38.765359999999994</v>
      </c>
      <c r="I38" s="48"/>
      <c r="J38" s="20">
        <f>ROUND(H38*E38,2)</f>
        <v>1550.61</v>
      </c>
    </row>
    <row r="39" spans="1:10" ht="27" customHeight="1">
      <c r="A39" s="29" t="s">
        <v>84</v>
      </c>
      <c r="B39" s="16" t="s">
        <v>116</v>
      </c>
      <c r="C39" s="34" t="s">
        <v>117</v>
      </c>
      <c r="D39" s="18" t="s">
        <v>22</v>
      </c>
      <c r="E39" s="19">
        <v>20</v>
      </c>
      <c r="F39" s="45">
        <v>15.04</v>
      </c>
      <c r="G39" s="46"/>
      <c r="H39" s="47">
        <f>F39*1.2685</f>
        <v>19.078239999999997</v>
      </c>
      <c r="I39" s="48"/>
      <c r="J39" s="20">
        <f>ROUND(H39*E39,2)</f>
        <v>381.56</v>
      </c>
    </row>
    <row r="40" spans="1:10" ht="27" customHeight="1">
      <c r="A40" s="29" t="s">
        <v>85</v>
      </c>
      <c r="B40" s="16" t="s">
        <v>119</v>
      </c>
      <c r="C40" s="34" t="s">
        <v>118</v>
      </c>
      <c r="D40" s="18" t="s">
        <v>22</v>
      </c>
      <c r="E40" s="19">
        <v>15.66</v>
      </c>
      <c r="F40" s="45">
        <v>505.16</v>
      </c>
      <c r="G40" s="46"/>
      <c r="H40" s="47">
        <f aca="true" t="shared" si="4" ref="H40:H50">F40*1.2685</f>
        <v>640.79546</v>
      </c>
      <c r="I40" s="48"/>
      <c r="J40" s="20">
        <f aca="true" t="shared" si="5" ref="J40:J50">ROUND(H40*E40,2)</f>
        <v>10034.86</v>
      </c>
    </row>
    <row r="41" spans="1:10" ht="27" customHeight="1">
      <c r="A41" s="29" t="s">
        <v>86</v>
      </c>
      <c r="B41" s="16" t="s">
        <v>123</v>
      </c>
      <c r="C41" s="34" t="s">
        <v>110</v>
      </c>
      <c r="D41" s="18" t="s">
        <v>36</v>
      </c>
      <c r="E41" s="19">
        <v>36</v>
      </c>
      <c r="F41" s="45">
        <v>57.11</v>
      </c>
      <c r="G41" s="46"/>
      <c r="H41" s="47">
        <f t="shared" si="4"/>
        <v>72.444035</v>
      </c>
      <c r="I41" s="48"/>
      <c r="J41" s="20">
        <f t="shared" si="5"/>
        <v>2607.99</v>
      </c>
    </row>
    <row r="42" spans="1:10" ht="27" customHeight="1">
      <c r="A42" s="29" t="s">
        <v>87</v>
      </c>
      <c r="B42" s="16" t="s">
        <v>120</v>
      </c>
      <c r="C42" s="34" t="s">
        <v>45</v>
      </c>
      <c r="D42" s="18" t="s">
        <v>22</v>
      </c>
      <c r="E42" s="19">
        <v>22.51</v>
      </c>
      <c r="F42" s="45">
        <v>156.11</v>
      </c>
      <c r="G42" s="46"/>
      <c r="H42" s="47">
        <f t="shared" si="4"/>
        <v>198.02553500000002</v>
      </c>
      <c r="I42" s="48"/>
      <c r="J42" s="20">
        <f t="shared" si="5"/>
        <v>4457.55</v>
      </c>
    </row>
    <row r="43" spans="1:10" ht="27" customHeight="1">
      <c r="A43" s="29" t="s">
        <v>88</v>
      </c>
      <c r="B43" s="16" t="s">
        <v>121</v>
      </c>
      <c r="C43" s="34" t="s">
        <v>46</v>
      </c>
      <c r="D43" s="18" t="s">
        <v>22</v>
      </c>
      <c r="E43" s="19">
        <f>E42</f>
        <v>22.51</v>
      </c>
      <c r="F43" s="45">
        <v>5.66</v>
      </c>
      <c r="G43" s="46"/>
      <c r="H43" s="47">
        <f t="shared" si="4"/>
        <v>7.17971</v>
      </c>
      <c r="I43" s="48"/>
      <c r="J43" s="20">
        <f t="shared" si="5"/>
        <v>161.62</v>
      </c>
    </row>
    <row r="44" spans="1:10" ht="27" customHeight="1">
      <c r="A44" s="29" t="s">
        <v>89</v>
      </c>
      <c r="B44" s="16" t="s">
        <v>126</v>
      </c>
      <c r="C44" s="34" t="s">
        <v>47</v>
      </c>
      <c r="D44" s="18" t="s">
        <v>48</v>
      </c>
      <c r="E44" s="19">
        <v>176.98</v>
      </c>
      <c r="F44" s="45">
        <v>12</v>
      </c>
      <c r="G44" s="46"/>
      <c r="H44" s="47">
        <f t="shared" si="4"/>
        <v>15.222</v>
      </c>
      <c r="I44" s="48"/>
      <c r="J44" s="20">
        <f t="shared" si="5"/>
        <v>2693.99</v>
      </c>
    </row>
    <row r="45" spans="1:10" ht="27" customHeight="1">
      <c r="A45" s="29" t="s">
        <v>90</v>
      </c>
      <c r="B45" s="16" t="s">
        <v>127</v>
      </c>
      <c r="C45" s="34" t="s">
        <v>49</v>
      </c>
      <c r="D45" s="18" t="s">
        <v>48</v>
      </c>
      <c r="E45" s="19">
        <v>193.6</v>
      </c>
      <c r="F45" s="45">
        <v>11.13</v>
      </c>
      <c r="G45" s="46"/>
      <c r="H45" s="47">
        <f t="shared" si="4"/>
        <v>14.118405000000001</v>
      </c>
      <c r="I45" s="48"/>
      <c r="J45" s="20">
        <f t="shared" si="5"/>
        <v>2733.32</v>
      </c>
    </row>
    <row r="46" spans="1:10" ht="27" customHeight="1">
      <c r="A46" s="29" t="s">
        <v>91</v>
      </c>
      <c r="B46" s="16" t="s">
        <v>125</v>
      </c>
      <c r="C46" s="34" t="s">
        <v>50</v>
      </c>
      <c r="D46" s="18" t="s">
        <v>26</v>
      </c>
      <c r="E46" s="19">
        <v>5.29</v>
      </c>
      <c r="F46" s="45">
        <v>336.54</v>
      </c>
      <c r="G46" s="46"/>
      <c r="H46" s="47">
        <f t="shared" si="4"/>
        <v>426.90099000000004</v>
      </c>
      <c r="I46" s="48"/>
      <c r="J46" s="20">
        <f t="shared" si="5"/>
        <v>2258.31</v>
      </c>
    </row>
    <row r="47" spans="1:10" ht="27" customHeight="1">
      <c r="A47" s="29" t="s">
        <v>92</v>
      </c>
      <c r="B47" s="16" t="s">
        <v>128</v>
      </c>
      <c r="C47" s="34" t="s">
        <v>51</v>
      </c>
      <c r="D47" s="18" t="s">
        <v>26</v>
      </c>
      <c r="E47" s="19">
        <f>E46</f>
        <v>5.29</v>
      </c>
      <c r="F47" s="45">
        <v>117.58</v>
      </c>
      <c r="G47" s="46"/>
      <c r="H47" s="47">
        <f t="shared" si="4"/>
        <v>149.15023</v>
      </c>
      <c r="I47" s="48"/>
      <c r="J47" s="20">
        <f t="shared" si="5"/>
        <v>789</v>
      </c>
    </row>
    <row r="48" spans="1:10" ht="27" customHeight="1">
      <c r="A48" s="29" t="s">
        <v>93</v>
      </c>
      <c r="B48" s="16" t="s">
        <v>131</v>
      </c>
      <c r="C48" s="34" t="s">
        <v>52</v>
      </c>
      <c r="D48" s="18" t="s">
        <v>22</v>
      </c>
      <c r="E48" s="19">
        <v>27.8</v>
      </c>
      <c r="F48" s="45">
        <v>159.93</v>
      </c>
      <c r="G48" s="46"/>
      <c r="H48" s="47">
        <f t="shared" si="4"/>
        <v>202.871205</v>
      </c>
      <c r="I48" s="48"/>
      <c r="J48" s="20">
        <f t="shared" si="5"/>
        <v>5639.82</v>
      </c>
    </row>
    <row r="49" spans="1:10" ht="27" customHeight="1">
      <c r="A49" s="29" t="s">
        <v>94</v>
      </c>
      <c r="B49" s="16" t="s">
        <v>133</v>
      </c>
      <c r="C49" s="34" t="s">
        <v>53</v>
      </c>
      <c r="D49" s="18" t="s">
        <v>22</v>
      </c>
      <c r="E49" s="19">
        <f>E48</f>
        <v>27.8</v>
      </c>
      <c r="F49" s="45">
        <v>8.02</v>
      </c>
      <c r="G49" s="46"/>
      <c r="H49" s="47">
        <f t="shared" si="4"/>
        <v>10.173369999999998</v>
      </c>
      <c r="I49" s="48"/>
      <c r="J49" s="20">
        <f t="shared" si="5"/>
        <v>282.82</v>
      </c>
    </row>
    <row r="50" spans="1:10" ht="38.25" customHeight="1">
      <c r="A50" s="29" t="s">
        <v>95</v>
      </c>
      <c r="B50" s="16" t="s">
        <v>134</v>
      </c>
      <c r="C50" s="34" t="s">
        <v>54</v>
      </c>
      <c r="D50" s="18" t="s">
        <v>22</v>
      </c>
      <c r="E50" s="19">
        <f>E49</f>
        <v>27.8</v>
      </c>
      <c r="F50" s="45">
        <v>33.66</v>
      </c>
      <c r="G50" s="46"/>
      <c r="H50" s="47">
        <f t="shared" si="4"/>
        <v>42.697709999999994</v>
      </c>
      <c r="I50" s="48"/>
      <c r="J50" s="20">
        <f t="shared" si="5"/>
        <v>1187</v>
      </c>
    </row>
    <row r="51" spans="1:10" ht="27" customHeight="1">
      <c r="A51" s="29" t="s">
        <v>112</v>
      </c>
      <c r="B51" s="16" t="s">
        <v>120</v>
      </c>
      <c r="C51" s="34" t="s">
        <v>44</v>
      </c>
      <c r="D51" s="18" t="s">
        <v>22</v>
      </c>
      <c r="E51" s="19">
        <v>15.66</v>
      </c>
      <c r="F51" s="45">
        <v>156.11</v>
      </c>
      <c r="G51" s="46"/>
      <c r="H51" s="47">
        <f>F51*1.2685</f>
        <v>198.02553500000002</v>
      </c>
      <c r="I51" s="48"/>
      <c r="J51" s="20">
        <f>ROUND(H51*E51,2)</f>
        <v>3101.08</v>
      </c>
    </row>
    <row r="52" spans="1:10" ht="27" customHeight="1">
      <c r="A52" s="29" t="s">
        <v>96</v>
      </c>
      <c r="B52" s="16" t="s">
        <v>135</v>
      </c>
      <c r="C52" s="34" t="s">
        <v>111</v>
      </c>
      <c r="D52" s="18" t="s">
        <v>48</v>
      </c>
      <c r="E52" s="19">
        <v>68.93</v>
      </c>
      <c r="F52" s="45">
        <v>9.79</v>
      </c>
      <c r="G52" s="46"/>
      <c r="H52" s="47">
        <f>F52*1.2685</f>
        <v>12.418614999999999</v>
      </c>
      <c r="I52" s="48"/>
      <c r="J52" s="20">
        <f>ROUND(H52*E52,2)</f>
        <v>856.02</v>
      </c>
    </row>
    <row r="53" spans="1:10" ht="27" customHeight="1">
      <c r="A53" s="29" t="s">
        <v>97</v>
      </c>
      <c r="B53" s="16" t="s">
        <v>136</v>
      </c>
      <c r="C53" s="34" t="s">
        <v>43</v>
      </c>
      <c r="D53" s="18" t="s">
        <v>26</v>
      </c>
      <c r="E53" s="19">
        <v>2.35</v>
      </c>
      <c r="F53" s="45">
        <v>349.53</v>
      </c>
      <c r="G53" s="46"/>
      <c r="H53" s="47">
        <f>F53*1.2685</f>
        <v>443.37880499999994</v>
      </c>
      <c r="I53" s="48"/>
      <c r="J53" s="20">
        <f>ROUND(H53*E53,2)</f>
        <v>1041.94</v>
      </c>
    </row>
    <row r="54" spans="1:10" ht="27" customHeight="1">
      <c r="A54" s="29" t="s">
        <v>144</v>
      </c>
      <c r="B54" s="16" t="s">
        <v>128</v>
      </c>
      <c r="C54" s="34" t="s">
        <v>51</v>
      </c>
      <c r="D54" s="18" t="s">
        <v>26</v>
      </c>
      <c r="E54" s="19">
        <v>2.35</v>
      </c>
      <c r="F54" s="45">
        <v>117.58</v>
      </c>
      <c r="G54" s="46"/>
      <c r="H54" s="47">
        <f>F54*1.2685</f>
        <v>149.15023</v>
      </c>
      <c r="I54" s="48"/>
      <c r="J54" s="20">
        <f>ROUND(H54*E54,2)</f>
        <v>350.5</v>
      </c>
    </row>
    <row r="55" spans="1:10" ht="27" customHeight="1" thickBot="1">
      <c r="A55" s="29"/>
      <c r="B55" s="16"/>
      <c r="C55" s="34"/>
      <c r="D55" s="18"/>
      <c r="E55" s="19"/>
      <c r="F55" s="39"/>
      <c r="G55" s="42"/>
      <c r="H55" s="20"/>
      <c r="I55" s="43"/>
      <c r="J55" s="20"/>
    </row>
    <row r="56" spans="1:10" ht="15.75" customHeight="1" thickTop="1">
      <c r="A56" s="38" t="s">
        <v>33</v>
      </c>
      <c r="B56" s="16"/>
      <c r="C56" s="24" t="s">
        <v>57</v>
      </c>
      <c r="D56" s="18"/>
      <c r="E56" s="19"/>
      <c r="F56" s="39"/>
      <c r="G56" s="40"/>
      <c r="H56" s="66"/>
      <c r="I56" s="67"/>
      <c r="J56" s="41">
        <f>SUM(J57:J62)</f>
        <v>13430.54</v>
      </c>
    </row>
    <row r="57" spans="1:10" ht="27" customHeight="1">
      <c r="A57" s="29" t="s">
        <v>98</v>
      </c>
      <c r="B57" s="16" t="s">
        <v>145</v>
      </c>
      <c r="C57" s="34" t="s">
        <v>58</v>
      </c>
      <c r="D57" s="18" t="s">
        <v>26</v>
      </c>
      <c r="E57" s="19">
        <v>20.87</v>
      </c>
      <c r="F57" s="45">
        <v>17.04</v>
      </c>
      <c r="G57" s="46"/>
      <c r="H57" s="47">
        <f aca="true" t="shared" si="6" ref="H57:H62">F57*1.2685</f>
        <v>21.61524</v>
      </c>
      <c r="I57" s="48"/>
      <c r="J57" s="20">
        <f aca="true" t="shared" si="7" ref="J57:J62">ROUND(H57*E57,2)</f>
        <v>451.11</v>
      </c>
    </row>
    <row r="58" spans="1:10" ht="36.75" customHeight="1">
      <c r="A58" s="29" t="s">
        <v>99</v>
      </c>
      <c r="B58" s="16" t="s">
        <v>146</v>
      </c>
      <c r="C58" s="17" t="s">
        <v>59</v>
      </c>
      <c r="D58" s="18" t="s">
        <v>26</v>
      </c>
      <c r="E58" s="19">
        <v>2</v>
      </c>
      <c r="F58" s="45">
        <v>1031.35</v>
      </c>
      <c r="G58" s="46"/>
      <c r="H58" s="47">
        <f t="shared" si="6"/>
        <v>1308.2674749999999</v>
      </c>
      <c r="I58" s="48"/>
      <c r="J58" s="20">
        <f t="shared" si="7"/>
        <v>2616.53</v>
      </c>
    </row>
    <row r="59" spans="1:10" ht="36.75" customHeight="1">
      <c r="A59" s="29"/>
      <c r="B59" s="16" t="s">
        <v>148</v>
      </c>
      <c r="C59" s="17" t="s">
        <v>147</v>
      </c>
      <c r="D59" s="18" t="s">
        <v>26</v>
      </c>
      <c r="E59" s="19">
        <v>20.87</v>
      </c>
      <c r="F59" s="45">
        <v>150.39</v>
      </c>
      <c r="G59" s="46"/>
      <c r="H59" s="47">
        <f t="shared" si="6"/>
        <v>190.769715</v>
      </c>
      <c r="I59" s="48"/>
      <c r="J59" s="20">
        <f t="shared" si="7"/>
        <v>3981.36</v>
      </c>
    </row>
    <row r="60" spans="1:10" ht="27" customHeight="1">
      <c r="A60" s="29" t="s">
        <v>100</v>
      </c>
      <c r="B60" s="16" t="s">
        <v>150</v>
      </c>
      <c r="C60" s="34" t="s">
        <v>149</v>
      </c>
      <c r="D60" s="18" t="s">
        <v>22</v>
      </c>
      <c r="E60" s="19">
        <v>104.36</v>
      </c>
      <c r="F60" s="45">
        <v>10.24</v>
      </c>
      <c r="G60" s="46"/>
      <c r="H60" s="47">
        <f t="shared" si="6"/>
        <v>12.98944</v>
      </c>
      <c r="I60" s="48"/>
      <c r="J60" s="20">
        <f t="shared" si="7"/>
        <v>1355.58</v>
      </c>
    </row>
    <row r="61" spans="1:10" ht="27" customHeight="1">
      <c r="A61" s="29" t="s">
        <v>101</v>
      </c>
      <c r="B61" s="16" t="s">
        <v>151</v>
      </c>
      <c r="C61" s="34" t="s">
        <v>152</v>
      </c>
      <c r="D61" s="18" t="s">
        <v>22</v>
      </c>
      <c r="E61" s="19">
        <f>E60</f>
        <v>104.36</v>
      </c>
      <c r="F61" s="45">
        <v>4.73</v>
      </c>
      <c r="G61" s="46"/>
      <c r="H61" s="47">
        <f t="shared" si="6"/>
        <v>6.000005000000001</v>
      </c>
      <c r="I61" s="48"/>
      <c r="J61" s="20">
        <f t="shared" si="7"/>
        <v>626.16</v>
      </c>
    </row>
    <row r="62" spans="1:10" ht="27" customHeight="1">
      <c r="A62" s="29" t="s">
        <v>102</v>
      </c>
      <c r="B62" s="16" t="s">
        <v>154</v>
      </c>
      <c r="C62" s="34" t="s">
        <v>153</v>
      </c>
      <c r="D62" s="18" t="s">
        <v>26</v>
      </c>
      <c r="E62" s="19">
        <v>3.13</v>
      </c>
      <c r="F62" s="45">
        <v>1108.15</v>
      </c>
      <c r="G62" s="46"/>
      <c r="H62" s="47">
        <f t="shared" si="6"/>
        <v>1405.688275</v>
      </c>
      <c r="I62" s="48"/>
      <c r="J62" s="20">
        <f t="shared" si="7"/>
        <v>4399.8</v>
      </c>
    </row>
    <row r="63" spans="1:10" ht="27" customHeight="1">
      <c r="A63" s="38" t="s">
        <v>35</v>
      </c>
      <c r="B63" s="16"/>
      <c r="C63" s="24" t="s">
        <v>60</v>
      </c>
      <c r="D63" s="18"/>
      <c r="E63" s="19"/>
      <c r="F63" s="32"/>
      <c r="G63" s="33"/>
      <c r="H63" s="30"/>
      <c r="I63" s="31"/>
      <c r="J63" s="41">
        <f>SUM(J64:J67)</f>
        <v>3207.39</v>
      </c>
    </row>
    <row r="64" spans="1:10" ht="27" customHeight="1">
      <c r="A64" s="29" t="s">
        <v>103</v>
      </c>
      <c r="B64" s="16" t="s">
        <v>116</v>
      </c>
      <c r="C64" s="36" t="s">
        <v>155</v>
      </c>
      <c r="D64" s="18" t="s">
        <v>22</v>
      </c>
      <c r="E64" s="19">
        <v>58.8</v>
      </c>
      <c r="F64" s="45">
        <v>15.04</v>
      </c>
      <c r="G64" s="46"/>
      <c r="H64" s="47">
        <f>F64*1.2685</f>
        <v>19.078239999999997</v>
      </c>
      <c r="I64" s="48"/>
      <c r="J64" s="20">
        <f>ROUND(H64*E64,2)</f>
        <v>1121.8</v>
      </c>
    </row>
    <row r="65" spans="1:10" ht="27" customHeight="1">
      <c r="A65" s="29" t="s">
        <v>104</v>
      </c>
      <c r="B65" s="16" t="s">
        <v>139</v>
      </c>
      <c r="C65" s="34" t="s">
        <v>34</v>
      </c>
      <c r="D65" s="18" t="s">
        <v>26</v>
      </c>
      <c r="E65" s="19">
        <f>E64*0.05</f>
        <v>2.94</v>
      </c>
      <c r="F65" s="45">
        <v>117.64</v>
      </c>
      <c r="G65" s="46"/>
      <c r="H65" s="47">
        <f>F65*1.2685</f>
        <v>149.22634</v>
      </c>
      <c r="I65" s="48"/>
      <c r="J65" s="20">
        <f>ROUND(H65*E65,2)</f>
        <v>438.73</v>
      </c>
    </row>
    <row r="66" spans="1:10" ht="33.75" customHeight="1">
      <c r="A66" s="29" t="s">
        <v>105</v>
      </c>
      <c r="B66" s="16" t="s">
        <v>107</v>
      </c>
      <c r="C66" s="17" t="s">
        <v>156</v>
      </c>
      <c r="D66" s="18" t="s">
        <v>26</v>
      </c>
      <c r="E66" s="19">
        <f>E64*0.05</f>
        <v>2.94</v>
      </c>
      <c r="F66" s="45">
        <v>324.01</v>
      </c>
      <c r="G66" s="46"/>
      <c r="H66" s="47">
        <f>F66*1.2685</f>
        <v>411.00668499999995</v>
      </c>
      <c r="I66" s="48"/>
      <c r="J66" s="20">
        <f>ROUND(H66*E66,2)</f>
        <v>1208.36</v>
      </c>
    </row>
    <row r="67" spans="1:10" ht="33.75" customHeight="1">
      <c r="A67" s="29" t="s">
        <v>106</v>
      </c>
      <c r="B67" s="16" t="s">
        <v>128</v>
      </c>
      <c r="C67" s="34" t="s">
        <v>51</v>
      </c>
      <c r="D67" s="18" t="s">
        <v>26</v>
      </c>
      <c r="E67" s="19">
        <f>E66</f>
        <v>2.94</v>
      </c>
      <c r="F67" s="45">
        <v>117.58</v>
      </c>
      <c r="G67" s="46"/>
      <c r="H67" s="47">
        <f>F67*1.2685</f>
        <v>149.15023</v>
      </c>
      <c r="I67" s="48"/>
      <c r="J67" s="20">
        <f>ROUND(H67*E67,2)</f>
        <v>438.5</v>
      </c>
    </row>
    <row r="68" spans="1:10" ht="36.75" customHeight="1" thickBot="1">
      <c r="A68" s="29"/>
      <c r="B68" s="16"/>
      <c r="C68" s="24" t="s">
        <v>25</v>
      </c>
      <c r="D68" s="18"/>
      <c r="E68" s="19"/>
      <c r="F68" s="32"/>
      <c r="G68" s="33"/>
      <c r="H68" s="30"/>
      <c r="I68" s="31"/>
      <c r="J68" s="28">
        <f>J11+J9</f>
        <v>120038.06999999999</v>
      </c>
    </row>
    <row r="69" spans="3:10" s="2" customFormat="1" ht="19.5" customHeight="1" thickBot="1" thickTop="1">
      <c r="C69" s="3" t="s">
        <v>1</v>
      </c>
      <c r="D69" s="37">
        <v>0.2685</v>
      </c>
      <c r="E69" s="5"/>
      <c r="F69" s="77"/>
      <c r="G69" s="78"/>
      <c r="H69" s="88"/>
      <c r="I69" s="78"/>
      <c r="J69" s="21"/>
    </row>
    <row r="70" spans="3:10" s="2" customFormat="1" ht="19.5" customHeight="1" thickBot="1" thickTop="1">
      <c r="C70" s="4" t="s">
        <v>2</v>
      </c>
      <c r="D70" s="6" t="s">
        <v>5</v>
      </c>
      <c r="E70" s="4"/>
      <c r="F70" s="7"/>
      <c r="G70" s="8" t="s">
        <v>6</v>
      </c>
      <c r="H70" s="8"/>
      <c r="I70" s="8"/>
      <c r="J70" s="22">
        <f>J68</f>
        <v>120038.06999999999</v>
      </c>
    </row>
    <row r="71" ht="13.5" thickTop="1"/>
    <row r="74" spans="6:10" ht="13.5" thickBot="1">
      <c r="F74" s="87" t="s">
        <v>157</v>
      </c>
      <c r="G74" s="87"/>
      <c r="H74" s="87"/>
      <c r="I74" s="87"/>
      <c r="J74" s="87"/>
    </row>
    <row r="75" spans="6:10" ht="12.75">
      <c r="F75" s="90" t="s">
        <v>7</v>
      </c>
      <c r="G75" s="90"/>
      <c r="H75" s="90"/>
      <c r="I75" s="90"/>
      <c r="J75" s="90"/>
    </row>
    <row r="76" spans="2:10" ht="12.75">
      <c r="B76" s="13"/>
      <c r="C76" s="13"/>
      <c r="D76" s="13"/>
      <c r="E76" s="13"/>
      <c r="F76" s="79"/>
      <c r="G76" s="79"/>
      <c r="H76" s="79"/>
      <c r="I76" s="79"/>
      <c r="J76" s="79"/>
    </row>
    <row r="77" spans="2:10" ht="12.75">
      <c r="B77" s="13"/>
      <c r="C77" s="13"/>
      <c r="D77" s="13"/>
      <c r="E77" s="13"/>
      <c r="F77" s="79"/>
      <c r="G77" s="79"/>
      <c r="H77" s="79"/>
      <c r="I77" s="79"/>
      <c r="J77" s="79"/>
    </row>
    <row r="78" spans="2:10" ht="12.75">
      <c r="B78" s="13"/>
      <c r="C78" s="13"/>
      <c r="D78" s="13"/>
      <c r="E78" s="13"/>
      <c r="F78" s="13"/>
      <c r="G78" s="13"/>
      <c r="H78" s="13"/>
      <c r="I78" s="13"/>
      <c r="J78" s="13"/>
    </row>
    <row r="79" spans="2:10" ht="13.5" thickBot="1">
      <c r="B79" s="14" t="s">
        <v>28</v>
      </c>
      <c r="C79" s="14"/>
      <c r="D79" s="13"/>
      <c r="E79" s="13"/>
      <c r="F79" s="14" t="s">
        <v>161</v>
      </c>
      <c r="G79" s="14"/>
      <c r="H79" s="14"/>
      <c r="I79" s="14"/>
      <c r="J79" s="14"/>
    </row>
    <row r="80" spans="2:10" ht="12.75">
      <c r="B80" s="89" t="s">
        <v>20</v>
      </c>
      <c r="C80" s="89"/>
      <c r="D80" s="15"/>
      <c r="E80" s="15"/>
      <c r="F80" s="89" t="s">
        <v>162</v>
      </c>
      <c r="G80" s="89"/>
      <c r="H80" s="89"/>
      <c r="I80" s="89"/>
      <c r="J80" s="89"/>
    </row>
    <row r="81" spans="2:10" ht="12.75">
      <c r="B81" s="86" t="s">
        <v>29</v>
      </c>
      <c r="C81" s="86"/>
      <c r="D81" s="15"/>
      <c r="E81" s="15"/>
      <c r="F81" s="86"/>
      <c r="G81" s="86"/>
      <c r="H81" s="86"/>
      <c r="I81" s="86"/>
      <c r="J81" s="86"/>
    </row>
    <row r="82" spans="2:10" ht="12.75">
      <c r="B82" s="86"/>
      <c r="C82" s="86"/>
      <c r="D82" s="15"/>
      <c r="E82" s="15"/>
      <c r="F82" s="86"/>
      <c r="G82" s="86"/>
      <c r="H82" s="86"/>
      <c r="I82" s="86"/>
      <c r="J82" s="86"/>
    </row>
    <row r="85" spans="4:6" ht="13.5" thickBot="1">
      <c r="D85" s="44" t="s">
        <v>159</v>
      </c>
      <c r="E85" s="44"/>
      <c r="F85" s="44"/>
    </row>
    <row r="86" ht="12.75">
      <c r="D86" s="12" t="s">
        <v>160</v>
      </c>
    </row>
  </sheetData>
  <sheetProtection/>
  <mergeCells count="145">
    <mergeCell ref="F61:G61"/>
    <mergeCell ref="H61:I61"/>
    <mergeCell ref="F62:G62"/>
    <mergeCell ref="H62:I62"/>
    <mergeCell ref="F67:G67"/>
    <mergeCell ref="H67:I67"/>
    <mergeCell ref="H56:I56"/>
    <mergeCell ref="F51:G51"/>
    <mergeCell ref="F52:G52"/>
    <mergeCell ref="H52:I52"/>
    <mergeCell ref="F53:G53"/>
    <mergeCell ref="H53:I53"/>
    <mergeCell ref="F54:G54"/>
    <mergeCell ref="H54:I54"/>
    <mergeCell ref="F60:G60"/>
    <mergeCell ref="H60:I60"/>
    <mergeCell ref="F57:G57"/>
    <mergeCell ref="H57:I57"/>
    <mergeCell ref="F49:G49"/>
    <mergeCell ref="H49:I49"/>
    <mergeCell ref="F50:G50"/>
    <mergeCell ref="H50:I50"/>
    <mergeCell ref="F58:G58"/>
    <mergeCell ref="H58:I58"/>
    <mergeCell ref="F45:G45"/>
    <mergeCell ref="H45:I45"/>
    <mergeCell ref="F46:G46"/>
    <mergeCell ref="H46:I46"/>
    <mergeCell ref="F47:G47"/>
    <mergeCell ref="H47:I47"/>
    <mergeCell ref="H41:I41"/>
    <mergeCell ref="F42:G42"/>
    <mergeCell ref="H42:I42"/>
    <mergeCell ref="F43:G43"/>
    <mergeCell ref="H43:I43"/>
    <mergeCell ref="F44:G44"/>
    <mergeCell ref="H44:I44"/>
    <mergeCell ref="F39:G39"/>
    <mergeCell ref="H39:I39"/>
    <mergeCell ref="F32:G32"/>
    <mergeCell ref="H32:I32"/>
    <mergeCell ref="F34:G34"/>
    <mergeCell ref="H34:I34"/>
    <mergeCell ref="F21:G21"/>
    <mergeCell ref="F22:G22"/>
    <mergeCell ref="H30:I30"/>
    <mergeCell ref="H37:I37"/>
    <mergeCell ref="F38:G38"/>
    <mergeCell ref="H38:I38"/>
    <mergeCell ref="H12:I12"/>
    <mergeCell ref="F16:G16"/>
    <mergeCell ref="H16:I16"/>
    <mergeCell ref="F19:G19"/>
    <mergeCell ref="H24:I24"/>
    <mergeCell ref="F14:G14"/>
    <mergeCell ref="H14:I14"/>
    <mergeCell ref="F15:G15"/>
    <mergeCell ref="F17:G17"/>
    <mergeCell ref="H17:I17"/>
    <mergeCell ref="F64:G64"/>
    <mergeCell ref="H64:I64"/>
    <mergeCell ref="F35:G35"/>
    <mergeCell ref="H35:I35"/>
    <mergeCell ref="F18:G18"/>
    <mergeCell ref="H18:I18"/>
    <mergeCell ref="H19:I19"/>
    <mergeCell ref="H20:I20"/>
    <mergeCell ref="H21:I21"/>
    <mergeCell ref="H22:I22"/>
    <mergeCell ref="F26:G26"/>
    <mergeCell ref="H26:I26"/>
    <mergeCell ref="F25:G25"/>
    <mergeCell ref="H25:I25"/>
    <mergeCell ref="F27:G27"/>
    <mergeCell ref="H15:I15"/>
    <mergeCell ref="F20:G20"/>
    <mergeCell ref="H23:I23"/>
    <mergeCell ref="F24:G24"/>
    <mergeCell ref="F23:G23"/>
    <mergeCell ref="F36:G36"/>
    <mergeCell ref="H36:I36"/>
    <mergeCell ref="F40:G40"/>
    <mergeCell ref="H40:I40"/>
    <mergeCell ref="F41:G41"/>
    <mergeCell ref="H27:I27"/>
    <mergeCell ref="F28:G28"/>
    <mergeCell ref="H28:I28"/>
    <mergeCell ref="F31:G31"/>
    <mergeCell ref="H31:I31"/>
    <mergeCell ref="B81:C81"/>
    <mergeCell ref="F81:J81"/>
    <mergeCell ref="B80:C80"/>
    <mergeCell ref="F80:J80"/>
    <mergeCell ref="F75:J75"/>
    <mergeCell ref="F33:G33"/>
    <mergeCell ref="H33:I33"/>
    <mergeCell ref="F48:G48"/>
    <mergeCell ref="H48:I48"/>
    <mergeCell ref="H51:I51"/>
    <mergeCell ref="H11:I11"/>
    <mergeCell ref="F13:G13"/>
    <mergeCell ref="H13:I13"/>
    <mergeCell ref="F29:G29"/>
    <mergeCell ref="H29:I29"/>
    <mergeCell ref="B82:C82"/>
    <mergeCell ref="F82:J82"/>
    <mergeCell ref="F74:J74"/>
    <mergeCell ref="F77:J77"/>
    <mergeCell ref="H69:I69"/>
    <mergeCell ref="F76:J76"/>
    <mergeCell ref="F9:G9"/>
    <mergeCell ref="A6:J6"/>
    <mergeCell ref="A7:A8"/>
    <mergeCell ref="B7:B8"/>
    <mergeCell ref="C7:C8"/>
    <mergeCell ref="D7:D8"/>
    <mergeCell ref="H10:I10"/>
    <mergeCell ref="F10:G10"/>
    <mergeCell ref="F65:G65"/>
    <mergeCell ref="A4:B4"/>
    <mergeCell ref="C4:D4"/>
    <mergeCell ref="E4:F4"/>
    <mergeCell ref="G4:J4"/>
    <mergeCell ref="F7:G8"/>
    <mergeCell ref="F69:G69"/>
    <mergeCell ref="H66:I66"/>
    <mergeCell ref="F66:G66"/>
    <mergeCell ref="H65:I65"/>
    <mergeCell ref="F11:G11"/>
    <mergeCell ref="E3:F3"/>
    <mergeCell ref="G3:J3"/>
    <mergeCell ref="E7:E8"/>
    <mergeCell ref="J7:J8"/>
    <mergeCell ref="H9:I9"/>
    <mergeCell ref="H7:I8"/>
    <mergeCell ref="D85:F85"/>
    <mergeCell ref="F59:G59"/>
    <mergeCell ref="H59:I59"/>
    <mergeCell ref="A1:J1"/>
    <mergeCell ref="A2:B2"/>
    <mergeCell ref="C2:D2"/>
    <mergeCell ref="E2:F2"/>
    <mergeCell ref="G2:J2"/>
    <mergeCell ref="A3:B3"/>
    <mergeCell ref="C3:D3"/>
  </mergeCells>
  <printOptions horizontalCentered="1"/>
  <pageMargins left="0.5511811023622047" right="0.5118110236220472" top="0.3937007874015748" bottom="0.1968503937007874" header="0.31496062992125984" footer="0.31496062992125984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31" sqref="N31"/>
    </sheetView>
  </sheetViews>
  <sheetFormatPr defaultColWidth="9.140625" defaultRowHeight="15"/>
  <sheetData>
    <row r="1" spans="1:8" ht="15">
      <c r="A1">
        <v>99.84</v>
      </c>
      <c r="C1">
        <v>45.28</v>
      </c>
      <c r="E1">
        <v>31.4</v>
      </c>
      <c r="H1">
        <v>91.35</v>
      </c>
    </row>
    <row r="2" spans="1:8" ht="15">
      <c r="A2">
        <v>56.49</v>
      </c>
      <c r="C2">
        <v>29.6</v>
      </c>
      <c r="E2">
        <v>22.77</v>
      </c>
      <c r="H2">
        <v>50.94</v>
      </c>
    </row>
    <row r="3" spans="1:8" ht="15">
      <c r="A3">
        <v>30.59</v>
      </c>
      <c r="C3">
        <v>31.6</v>
      </c>
      <c r="E3">
        <v>27.92</v>
      </c>
      <c r="H3">
        <v>22.54</v>
      </c>
    </row>
    <row r="4" spans="1:8" ht="15">
      <c r="A4">
        <v>17.86</v>
      </c>
      <c r="C4">
        <v>14.4</v>
      </c>
      <c r="E4">
        <v>11.52</v>
      </c>
      <c r="H4">
        <v>13.16</v>
      </c>
    </row>
    <row r="5" spans="1:8" ht="15">
      <c r="A5">
        <v>15.16</v>
      </c>
      <c r="C5">
        <v>12.76</v>
      </c>
      <c r="E5">
        <v>11.08</v>
      </c>
      <c r="H5">
        <v>14.95</v>
      </c>
    </row>
    <row r="6" spans="1:8" ht="15">
      <c r="A6">
        <v>28.5</v>
      </c>
      <c r="C6">
        <v>16.6</v>
      </c>
      <c r="E6">
        <v>13.42</v>
      </c>
      <c r="H6">
        <v>21</v>
      </c>
    </row>
    <row r="7" spans="1:8" ht="15">
      <c r="A7">
        <v>29.83</v>
      </c>
      <c r="C7">
        <v>25.76</v>
      </c>
      <c r="E7">
        <v>17.26</v>
      </c>
      <c r="H7">
        <v>21.98</v>
      </c>
    </row>
    <row r="8" spans="1:8" ht="15">
      <c r="A8">
        <v>16.15</v>
      </c>
      <c r="C8">
        <v>68</v>
      </c>
      <c r="E8">
        <v>59.6</v>
      </c>
      <c r="H8">
        <v>11.9</v>
      </c>
    </row>
    <row r="9" spans="1:8" ht="15">
      <c r="A9">
        <v>15.77</v>
      </c>
      <c r="C9">
        <v>14.88</v>
      </c>
      <c r="E9">
        <v>11.7</v>
      </c>
      <c r="H9">
        <v>11.62</v>
      </c>
    </row>
    <row r="10" spans="1:8" ht="15">
      <c r="A10">
        <v>30.59</v>
      </c>
      <c r="C10">
        <v>19.52</v>
      </c>
      <c r="E10">
        <v>16.34</v>
      </c>
      <c r="H10">
        <v>22.54</v>
      </c>
    </row>
    <row r="11" spans="1:8" ht="15">
      <c r="A11">
        <v>80.75</v>
      </c>
      <c r="C11">
        <v>9.92</v>
      </c>
      <c r="E11">
        <v>6.74</v>
      </c>
      <c r="H11">
        <v>59.5</v>
      </c>
    </row>
    <row r="12" spans="1:8" ht="15">
      <c r="A12">
        <v>17.67</v>
      </c>
      <c r="C12">
        <v>29.6</v>
      </c>
      <c r="E12">
        <v>24.24</v>
      </c>
      <c r="H12">
        <v>13.02</v>
      </c>
    </row>
    <row r="13" spans="1:8" ht="15">
      <c r="A13">
        <v>23.18</v>
      </c>
      <c r="C13">
        <v>33.76</v>
      </c>
      <c r="E13">
        <v>28.4</v>
      </c>
      <c r="H13">
        <v>17.08</v>
      </c>
    </row>
    <row r="14" spans="1:8" ht="15">
      <c r="A14">
        <v>15.58</v>
      </c>
      <c r="C14" s="27">
        <f>SUM(C1:C13)</f>
        <v>351.68</v>
      </c>
      <c r="E14" s="26">
        <f>SUM(E1:E13)</f>
        <v>282.39</v>
      </c>
      <c r="H14">
        <v>11.48</v>
      </c>
    </row>
    <row r="15" spans="1:8" ht="15">
      <c r="A15">
        <v>17.29</v>
      </c>
      <c r="H15">
        <v>10.36</v>
      </c>
    </row>
    <row r="16" spans="1:8" ht="15">
      <c r="A16">
        <v>35.15</v>
      </c>
      <c r="H16">
        <v>29.9</v>
      </c>
    </row>
    <row r="17" spans="1:8" ht="15">
      <c r="A17">
        <v>40.09</v>
      </c>
      <c r="H17">
        <v>29.54</v>
      </c>
    </row>
    <row r="18" spans="1:8" ht="15">
      <c r="A18">
        <v>48</v>
      </c>
      <c r="H18">
        <v>48</v>
      </c>
    </row>
    <row r="19" spans="1:8" ht="15">
      <c r="A19" s="27">
        <f>SUM(A1:A18)</f>
        <v>618.49</v>
      </c>
      <c r="H19" s="26">
        <f>SUM(H1:H18)</f>
        <v>500.85999999999996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</dc:creator>
  <cp:keywords/>
  <dc:description/>
  <cp:lastModifiedBy>user</cp:lastModifiedBy>
  <cp:lastPrinted>2021-07-16T16:44:14Z</cp:lastPrinted>
  <dcterms:created xsi:type="dcterms:W3CDTF">2009-07-17T15:37:23Z</dcterms:created>
  <dcterms:modified xsi:type="dcterms:W3CDTF">2021-07-26T18:42:26Z</dcterms:modified>
  <cp:category/>
  <cp:version/>
  <cp:contentType/>
  <cp:contentStatus/>
</cp:coreProperties>
</file>