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040" windowHeight="12300" activeTab="0"/>
  </bookViews>
  <sheets>
    <sheet name="Planilha - Bastos " sheetId="1" r:id="rId1"/>
    <sheet name="Cronograma" sheetId="2" r:id="rId2"/>
    <sheet name="Plan3" sheetId="3" state="hidden" r:id="rId3"/>
  </sheets>
  <definedNames>
    <definedName name="_xlnm.Print_Area" localSheetId="0">'Planilha - Bastos '!$A$1:$H$120</definedName>
  </definedNames>
  <calcPr fullCalcOnLoad="1"/>
</workbook>
</file>

<file path=xl/sharedStrings.xml><?xml version="1.0" encoding="utf-8"?>
<sst xmlns="http://schemas.openxmlformats.org/spreadsheetml/2006/main" count="407" uniqueCount="293">
  <si>
    <t>1º MÊS</t>
  </si>
  <si>
    <t>2º MÊS</t>
  </si>
  <si>
    <t>TOTAL ACUMULADO</t>
  </si>
  <si>
    <t>CRONOGRAMA FÍSICO - FINANCEIRO</t>
  </si>
  <si>
    <r>
      <t>IDENTIFICAÇÃO</t>
    </r>
    <r>
      <rPr>
        <sz val="9"/>
        <rFont val="Arial"/>
        <family val="2"/>
      </rPr>
      <t>:  IMPLANTAÇÃO DE GALERIAS DE ÁGUAS PLUVIAIS.</t>
    </r>
  </si>
  <si>
    <t>PREFEITURA MUNICIPAL DE BASTOS</t>
  </si>
  <si>
    <t>CARLOS TAKASHI KOBAYASHI</t>
  </si>
  <si>
    <t>ITEM</t>
  </si>
  <si>
    <t>m³</t>
  </si>
  <si>
    <t>m²</t>
  </si>
  <si>
    <t>TOTAL</t>
  </si>
  <si>
    <t>2.1</t>
  </si>
  <si>
    <t>2.2</t>
  </si>
  <si>
    <t>2.3</t>
  </si>
  <si>
    <t>3.1</t>
  </si>
  <si>
    <t>%</t>
  </si>
  <si>
    <t>SERVIÇOS</t>
  </si>
  <si>
    <t>Un.</t>
  </si>
  <si>
    <r>
      <t>ASSUNTO</t>
    </r>
    <r>
      <rPr>
        <sz val="9"/>
        <rFont val="Arial"/>
        <family val="2"/>
      </rPr>
      <t>:            TUBULAÇÃO, CAIXAS DE PASSAGEM E BOCAS DE LOBO</t>
    </r>
  </si>
  <si>
    <t>m</t>
  </si>
  <si>
    <t>Engº Civil - Crea - 0600966658</t>
  </si>
  <si>
    <t>TUBOS DE CONCRETO 800mm</t>
  </si>
  <si>
    <t>TUBOS DE CONCRETO 400mm</t>
  </si>
  <si>
    <t>BOCAS DE LOBO SIMPLES (7 UNIDADES)</t>
  </si>
  <si>
    <t>BOCAS DE LOBO DUPLO (6 UNIDADES)</t>
  </si>
  <si>
    <t>POÇO DE VISITA (04 UNIDADES)</t>
  </si>
  <si>
    <t>CAIXA DE PASSAGEM (01 UNIDADE)</t>
  </si>
  <si>
    <t xml:space="preserve">Prefeita do Município de Bastos </t>
  </si>
  <si>
    <t>ART - 92221220090590863</t>
  </si>
  <si>
    <r>
      <t>LOCAL</t>
    </r>
    <r>
      <rPr>
        <sz val="9"/>
        <rFont val="Arial"/>
        <family val="2"/>
      </rPr>
      <t>:                   ALAMEDA NOBUO YOSHIKAWA - JD. PITANGUEIRAS - BASTOS - SP</t>
    </r>
  </si>
  <si>
    <r>
      <t>FINALIDADE:</t>
    </r>
    <r>
      <rPr>
        <sz val="9"/>
        <rFont val="Arial"/>
        <family val="2"/>
      </rPr>
      <t xml:space="preserve">         COMBATE A EROSÃO           </t>
    </r>
  </si>
  <si>
    <t>Cód.</t>
  </si>
  <si>
    <t>1.1.1</t>
  </si>
  <si>
    <t>2.1.1</t>
  </si>
  <si>
    <t>2.2.1</t>
  </si>
  <si>
    <t>2.3.1</t>
  </si>
  <si>
    <t>kg</t>
  </si>
  <si>
    <t>3.1.1</t>
  </si>
  <si>
    <t>DESCRIÇÃO DA ATIVIDADE</t>
  </si>
  <si>
    <t>qtde</t>
  </si>
  <si>
    <t>orçada</t>
  </si>
  <si>
    <t>valor</t>
  </si>
  <si>
    <t>orçado</t>
  </si>
  <si>
    <t>2.2.2</t>
  </si>
  <si>
    <t>Atividade</t>
  </si>
  <si>
    <t>1.1.2</t>
  </si>
  <si>
    <t xml:space="preserve"> </t>
  </si>
  <si>
    <t>2.3.2</t>
  </si>
  <si>
    <t>4.1.1</t>
  </si>
  <si>
    <t>3.2</t>
  </si>
  <si>
    <t>3.2.1</t>
  </si>
  <si>
    <t>5651         sinapi</t>
  </si>
  <si>
    <t>Forma de madeira para fundação, 5 reaproveitamentos</t>
  </si>
  <si>
    <t>74254/002 sinapi</t>
  </si>
  <si>
    <t>73972/002 sinapi</t>
  </si>
  <si>
    <t>Lançamento e adensamento de concreto em fundações</t>
  </si>
  <si>
    <t>73928/001 sinapi</t>
  </si>
  <si>
    <t>73927/009 sinapi</t>
  </si>
  <si>
    <t>74209/001 sinapi</t>
  </si>
  <si>
    <t>Placa de obra em chapa de aço galvanizado</t>
  </si>
  <si>
    <t>73847/002 sinapi</t>
  </si>
  <si>
    <t>Aluguel container/escrit/wc c/1 vaso/1 lav/1 mic/4 chuv larg = 2,20 m compr = 6,20 m alt = 2,50 m chapa aço nerv trapez forro c/isol termo-acust chassis reforc piso compens naval incl inst eletr/hidro-sanit excl transp/carga/descarga</t>
  </si>
  <si>
    <t>mês</t>
  </si>
  <si>
    <t>QUADRA DE VOLEI DE AREIA</t>
  </si>
  <si>
    <t>Fundações da quadra de volei de areia</t>
  </si>
  <si>
    <t>74077/003 sinpi</t>
  </si>
  <si>
    <t>Locação da obra através de gabarito de tábuas corridas pontaletadas, com reaproveitamento de 3 vezes</t>
  </si>
  <si>
    <t>Alambrado acessórios esportivo da quadra de volei de areia</t>
  </si>
  <si>
    <t>Estaca a trado (BROCA) d=20cm c/concreto fck=15mpa (sem armação)</t>
  </si>
  <si>
    <t>Forma de madeira para fundação, 5 reaproveitamento</t>
  </si>
  <si>
    <t xml:space="preserve">Armadura de aço para estruturas em geral, CA-50A até Ø 10 mm, </t>
  </si>
  <si>
    <t>Concreto estrutural fck 20 Mpa, virado em obra em betoneira, sem lançamento e adensamento</t>
  </si>
  <si>
    <t>Alvenaria de embasamento com tijolos cerâmicos maciços 5x10x20 cm, assentados com argamassa traço 1:2:8 (cimento, cal e areia)</t>
  </si>
  <si>
    <t>Impermeabilização do alicerce com argamassa traço 1:3 (cimento e areia média), espessura de 2 cm, com impermeabilizante</t>
  </si>
  <si>
    <t>Chapisco para parede interna ou externa com argamasa de cimento e areia sem peneirar traço 1:4, e = 5 mm</t>
  </si>
  <si>
    <t>74244/001 sinapi</t>
  </si>
  <si>
    <t>Alambrado para quadra poliesportiva, estruturada em tubo de aço galvanizado, com costura DIN 2440, diâmetro 2", e tela em arame galvanizado 14 BWG, malha quadrada com abertura de 2"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</si>
  <si>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</si>
  <si>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</si>
  <si>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</si>
  <si>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</si>
  <si>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</si>
  <si>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</si>
  <si>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</si>
  <si>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</si>
  <si>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</si>
  <si>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Iluminação da quadra de volei de areia</t>
  </si>
  <si>
    <t>73783/008 sinapi</t>
  </si>
  <si>
    <t>Poste de concreto seção circular comprimento = 11 m e carga nominal 200 kg - fornecimento e colocação</t>
  </si>
  <si>
    <t>Refletor retangular fechado com lampada de vapor metálico 400 w</t>
  </si>
  <si>
    <t>2.3.3</t>
  </si>
  <si>
    <t>Cabo de cobre isolado PVC resistente a chama 450/750 V 4 mm2 fornecimento e instalação</t>
  </si>
  <si>
    <t>74246/001 sinapi</t>
  </si>
  <si>
    <t>2.3.4</t>
  </si>
  <si>
    <t>2.3.5</t>
  </si>
  <si>
    <t>Cabo de cobre isolado PVC resistente a chama450/750 V 6 mm2 fornecimento e instalação</t>
  </si>
  <si>
    <t>2.3.6</t>
  </si>
  <si>
    <t>Eletroduto de PVC rígido roscável, 20mm (3/4"), fornecimento e instalação</t>
  </si>
  <si>
    <t>2.3.7</t>
  </si>
  <si>
    <t>74130/004 sinapi</t>
  </si>
  <si>
    <t>Disjuntor termomagnético tripolar padrão nema (AMERICANO) 10 A 50A 240V, fornecimento e instalação</t>
  </si>
  <si>
    <t>PLAYGROUND</t>
  </si>
  <si>
    <t>Fundações do Playground</t>
  </si>
  <si>
    <t>74077/003 sinapi</t>
  </si>
  <si>
    <t>3.1.2</t>
  </si>
  <si>
    <t>3.1.3</t>
  </si>
  <si>
    <t>PASSEIO INTERNO/EXTERNO</t>
  </si>
  <si>
    <t>4.1.2</t>
  </si>
  <si>
    <t>4.1.3</t>
  </si>
  <si>
    <t>4.1.4</t>
  </si>
  <si>
    <t>4.1.5</t>
  </si>
  <si>
    <t>ILUMINAÇÃO EXTERNA</t>
  </si>
  <si>
    <t>5.1.8</t>
  </si>
  <si>
    <t>5.1.9</t>
  </si>
  <si>
    <t>5.1.12</t>
  </si>
  <si>
    <t>5.1.13</t>
  </si>
  <si>
    <t>5.1.14</t>
  </si>
  <si>
    <t>5.1.15</t>
  </si>
  <si>
    <t>5.1.16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</si>
  <si>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</si>
  <si>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</si>
  <si>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</si>
  <si>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</si>
  <si>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</si>
  <si>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</si>
  <si>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</si>
  <si>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</si>
  <si>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 xml:space="preserve">Caixa de passagem 40 x 40 x 50 fundo brita c/ tampa </t>
  </si>
  <si>
    <t>Disjuntor termomagnetico tripolar padrão Nema  (americano) 60A 100A 240w fornecimento  e instalação</t>
  </si>
  <si>
    <t>Luminária aberta para iluminação pública para lampâda a vapor de mercúrio até 400W e mista até 500W, com braço em tubo de aço galvanizado D=50mm proj. hor. 2,500 e proj. vent. 2,200mm fornecimento e instalação</t>
  </si>
  <si>
    <t>Luva PVC rosqueavel 1.1/4 fornecimento e instalação</t>
  </si>
  <si>
    <t>Relé fotoelétrico para comando de iluminação externa 220V/1000W fornecimento e instalação</t>
  </si>
  <si>
    <t>Terminal ou conector de pressão para cabo 16mm2 fornecimento e instalação</t>
  </si>
  <si>
    <t>Eletroduto de PVC flexivel corrugado DM32 (1 1/4") fornecimento e instalação</t>
  </si>
  <si>
    <t>Poste de aço cônico contínuo curvo duplo, flangeado, h=9m, com janela de inspeção (instalação e fornecimento)</t>
  </si>
  <si>
    <t>Contator Tripolar I Nominal 94A - Fornecimento e Instalação</t>
  </si>
  <si>
    <t>Reator para lâmpada vapor sódio alta pressão - 220/250w - uso externo</t>
  </si>
  <si>
    <t>Terminal ou conector de pressão - para cabo 10 mm2 - Fornecimento e Instalação</t>
  </si>
  <si>
    <t>Disjuntor termomagnético monopolar padrão nema (americano) 35 a 50A 240v - fornecimento e instalação</t>
  </si>
  <si>
    <t>Quadro de distribuição de energia em chapa metálica, de embutir, com porta, para 32 disjuntores termomagnéticos, com barramento trifásico e neutro, fornecimento e instalação</t>
  </si>
  <si>
    <t xml:space="preserve">Cabo   de   cobre  isolado   PVC   resistente  a   chama  450/750   v   2,5 mm2 fornecimento e instalação </t>
  </si>
  <si>
    <t>Cabo de cobre isolado PVC resistente a chama 450/750 V 6 mm2 fornecimento e instalação</t>
  </si>
  <si>
    <t>Cabo de cobre isolado PVC resistente a chama 450/750 V 16 mm2 fornecimento e instalação</t>
  </si>
  <si>
    <t>Cabo de cobre nu 16mm2 fornecimento e instalação</t>
  </si>
  <si>
    <t>MASTRO</t>
  </si>
  <si>
    <t>6.1.1</t>
  </si>
  <si>
    <t>Plataforma com 3 mastro galvanizados, H=7,00m</t>
  </si>
  <si>
    <r>
      <t xml:space="preserve">ASSUNTO:                                                                  </t>
    </r>
    <r>
      <rPr>
        <sz val="8"/>
        <rFont val="Arial"/>
        <family val="2"/>
      </rPr>
      <t>IMPLANTAÇÃO DE UM PARQUE ESPORTIVO</t>
    </r>
  </si>
  <si>
    <t xml:space="preserve">                                                                         PARQUE ESPORTIVO "JARDIM LARANJEIRAS" BASTOS-SP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</si>
  <si>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</si>
  <si>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</si>
  <si>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</si>
  <si>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</si>
  <si>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</si>
  <si>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</si>
  <si>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</si>
  <si>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</si>
  <si>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</si>
  <si>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</si>
  <si>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</si>
  <si>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Fornecimento e instalação de areia média lavada, livre de impurezas, granulometria média 15 mm</t>
  </si>
  <si>
    <t>preço unit.</t>
  </si>
  <si>
    <t>C/BDI</t>
  </si>
  <si>
    <t>VALOR TOTAL COM BDI</t>
  </si>
  <si>
    <t>5622 sinapi</t>
  </si>
  <si>
    <t>Regularização e compactação manual de terreno com soquete</t>
  </si>
  <si>
    <t>2.1.2</t>
  </si>
  <si>
    <t>5.1.1</t>
  </si>
  <si>
    <t>5.1.2</t>
  </si>
  <si>
    <t>5.1.3</t>
  </si>
  <si>
    <t>5.1.4</t>
  </si>
  <si>
    <t>5.1.5</t>
  </si>
  <si>
    <t>5.1.6</t>
  </si>
  <si>
    <t>5.1.7</t>
  </si>
  <si>
    <t>5.1.10</t>
  </si>
  <si>
    <t>5.1.11</t>
  </si>
  <si>
    <t>5.1.17</t>
  </si>
  <si>
    <t>5.1.18</t>
  </si>
  <si>
    <t>5.1.19</t>
  </si>
  <si>
    <t>5.1.20</t>
  </si>
  <si>
    <t>5.1.21</t>
  </si>
  <si>
    <t>Estaca a trado (BROCA) d=25cm c/concreto fck=15mpa (sem armação)</t>
  </si>
  <si>
    <t>1.1.3</t>
  </si>
  <si>
    <t xml:space="preserve">Alambrado/muro da caixa de areia e bancos </t>
  </si>
  <si>
    <t>73847/001sinapi</t>
  </si>
  <si>
    <t>Aluguel container 2,30x6,00m s/ divisórias internas, para depósito de materiais</t>
  </si>
  <si>
    <t>9540 sinapi</t>
  </si>
  <si>
    <t xml:space="preserve">Entrada de energia elétrica c/ poste de concreto </t>
  </si>
  <si>
    <t>2.1.3</t>
  </si>
  <si>
    <t>79507/005 sinapi</t>
  </si>
  <si>
    <t>2.3.8</t>
  </si>
  <si>
    <t>2.3.9</t>
  </si>
  <si>
    <t>74156/002 sinapi</t>
  </si>
  <si>
    <t>2.3.10</t>
  </si>
  <si>
    <t>2.3.11</t>
  </si>
  <si>
    <t>Fundações dos postes de iluminação</t>
  </si>
  <si>
    <t>5.2</t>
  </si>
  <si>
    <t>5.2.1</t>
  </si>
  <si>
    <t>5.2.2</t>
  </si>
  <si>
    <t>5.2.3</t>
  </si>
  <si>
    <t>5.2.4</t>
  </si>
  <si>
    <t>72251sinapi</t>
  </si>
  <si>
    <t>2.2.12</t>
  </si>
  <si>
    <t>6110 sinapi</t>
  </si>
  <si>
    <t>5968 sinapi</t>
  </si>
  <si>
    <t>73614 sinapi</t>
  </si>
  <si>
    <t>5651 sinapi</t>
  </si>
  <si>
    <t>83399 sinapi</t>
  </si>
  <si>
    <t>72260 sinapi</t>
  </si>
  <si>
    <t>72936 sinapi</t>
  </si>
  <si>
    <t>72345 sinapi</t>
  </si>
  <si>
    <t>73783/005 sinapi</t>
  </si>
  <si>
    <t>68069 sinapi</t>
  </si>
  <si>
    <t>72282 sinapi</t>
  </si>
  <si>
    <t>72259 sinapi</t>
  </si>
  <si>
    <t xml:space="preserve"> 74130/002 sinapi</t>
  </si>
  <si>
    <t>INFRA ESTRUTURA</t>
  </si>
  <si>
    <t xml:space="preserve">                          PREFEITURA MUNICIPAL DE BASTOS</t>
  </si>
  <si>
    <t xml:space="preserve">     CREA 0600896658</t>
  </si>
  <si>
    <t xml:space="preserve">                                              - - - -    ESTADO DE SÃO PAULO    - - - - </t>
  </si>
  <si>
    <t xml:space="preserve">                                           &lt;&lt; SECRETARIA MUNICIPAL DE PLANEJAMENTO &gt;&gt;</t>
  </si>
  <si>
    <t xml:space="preserve"> Engº Carlos Takashi Kobayashi</t>
  </si>
  <si>
    <t>S/BDI</t>
  </si>
  <si>
    <t>Eletroduto flexivel aço galvanizado tipo conduite D= 1" (25mm) fornecimento e instalação</t>
  </si>
  <si>
    <t>83410 sinapi</t>
  </si>
  <si>
    <t>83411 sinapi</t>
  </si>
  <si>
    <t>Eletroduto flexivel aço galvanizado tipo conduite D= 1 1/4" (32mm) fornecimento e instalação</t>
  </si>
  <si>
    <t>Eletroduto flexivel aço galvanizado tipo conduite D= 1 1/2" (40mm) fornecimento e instalação</t>
  </si>
  <si>
    <t>83412 sinapi</t>
  </si>
  <si>
    <t>Lampada de vapor de sódio de 150W x 220V fornecimento e instalação</t>
  </si>
  <si>
    <t>73769/003 sinapi</t>
  </si>
  <si>
    <t>73831/007 sinapi</t>
  </si>
  <si>
    <t>73892/002 sinapi</t>
  </si>
  <si>
    <t>74130/005 sinapi</t>
  </si>
  <si>
    <t>74131/006 sinapi</t>
  </si>
  <si>
    <t>74156/003 sinapi</t>
  </si>
  <si>
    <t>74231/001 sinapi</t>
  </si>
  <si>
    <t>74244/001 sinpai</t>
  </si>
  <si>
    <t>BDI  ADOTADO =</t>
  </si>
  <si>
    <t>Escavação Manual Solo Mole</t>
  </si>
  <si>
    <t>73965/010 sinapi</t>
  </si>
  <si>
    <t>ESCAVACAO MANUAL DE VALA EM MATERIAL DE 1A CATEGORIA ATE 1,5M</t>
  </si>
  <si>
    <t>74157/004 sinapi</t>
  </si>
  <si>
    <t>EMBOCO PAULISTA (MASSA UNICA) TRACO 1:2:8 (CIMENTO, CAL E AREIA MEDIA) , ESPESSURA 2,0CM, PREPARO MANUAL DA ARGAMASSA</t>
  </si>
  <si>
    <t>Poste oficial completo com rede para voleibol</t>
  </si>
  <si>
    <t>350117 CPOS</t>
  </si>
  <si>
    <t>74252/001 sinapi</t>
  </si>
  <si>
    <t>ELETRODUTO DE PVC RIGIDO ROSCAVEL DN 15MM (1/2") INCL CONEXOES, FORNECIMENTO E ISNTALAÇÃO</t>
  </si>
  <si>
    <t>ELETRODUTO DE PVC RIGIDO ROSCAVEL DN 25MM (1") INCL CONEXOES, FORNECIMENTO E INSTALAÇÃO</t>
  </si>
  <si>
    <t>PISO (CALCADA) EM CONCRETO 12MPA TRACO 1:3:5 (CIMENTO/AREIA/BRITA) PREPARO MECANICO, ESPESSURA 7CM, COM JUNTA DE DILATACAO EM MADEIRA</t>
  </si>
  <si>
    <t>83447 sinapi</t>
  </si>
  <si>
    <t>73613 sinapi</t>
  </si>
  <si>
    <t>83372 sinapi</t>
  </si>
  <si>
    <t>87866 sinapi</t>
  </si>
  <si>
    <t>74157/004 sinpai</t>
  </si>
  <si>
    <t>87528 sinapi</t>
  </si>
  <si>
    <t xml:space="preserve">                     Prefeito Municipal </t>
  </si>
  <si>
    <t>CABO DE COBRE FLEXÍVEL ISOLADO, 4 MM², ANTI-CHAMA 450/750 V, PARA CIRCUITOS TERMINAIS - FORNECIMENTO E INSTALAÇÃO. AF_12/2015</t>
  </si>
  <si>
    <t>concreto fck = 20mpa, traço 1:2,7:3 (cimento/ areia média/ brita 1) preparo mecânico com betoneira 400 l. af_07/2016</t>
  </si>
  <si>
    <t>91928 sinapi</t>
  </si>
  <si>
    <t>91930 sinapi</t>
  </si>
  <si>
    <t>94964 sinapi</t>
  </si>
  <si>
    <t>1001040 cpos</t>
  </si>
  <si>
    <t>Armadura em barra de aço CA-50</t>
  </si>
  <si>
    <t>Lançamento/aplicação manual  de concreto em fundações estruturas</t>
  </si>
  <si>
    <t>91879 sinapi</t>
  </si>
  <si>
    <t>luva para eletroduto, pvc, roscável, dn 25 mm (3/4"), para circuitos</t>
  </si>
  <si>
    <t>91881 sinapi</t>
  </si>
  <si>
    <t>armação secundaria ou rex completa para treslinhas-fornecimento e instalação</t>
  </si>
  <si>
    <t>88543 sinapi</t>
  </si>
  <si>
    <t>91927 sinapi</t>
  </si>
  <si>
    <t>91931 sinapi</t>
  </si>
  <si>
    <t>91934 sinapi</t>
  </si>
  <si>
    <t>concreto fck = 20mpa, traço 1:2,7:3 (cimento/ areia média/ brita 1) reparo mecânico com betoneira 400 l. af_07/2016</t>
  </si>
  <si>
    <t xml:space="preserve">Armadura em barra de aço para estruturas em geral, CA-50A </t>
  </si>
  <si>
    <t>92399 sinapi</t>
  </si>
  <si>
    <t>execução de via em piso intertravado, com bloco retangular cor natural de 20 x 10 cm, espessura 8 cm. af_12/2015</t>
  </si>
  <si>
    <t>Banco em concreto pré moldado</t>
  </si>
  <si>
    <t>35.04.120 cpos</t>
  </si>
  <si>
    <t>54.01.220 cpos</t>
  </si>
  <si>
    <t>Base de bica corrida para assentamento dos blocos intertravados</t>
  </si>
  <si>
    <t>94273 sinapi</t>
  </si>
  <si>
    <t>assentamento de guia (meio-fio) em trecho reto, confeccionada em concreto pré-fabricado, dimensões 100x15x13x30 cm (comprimento x base infer ior x base superior x altura</t>
  </si>
  <si>
    <t>79482 sinapi</t>
  </si>
  <si>
    <t>MANONEL IRONIDES ROSA</t>
  </si>
  <si>
    <t>Executados e pagos</t>
  </si>
  <si>
    <t>3507020 cpos</t>
  </si>
  <si>
    <t xml:space="preserve">                                                      Manoel Ironides Rosa</t>
  </si>
  <si>
    <t>FONTE: PLANILHA SINAPI (Desonerada)     /      DATA BASE JANEIRO 2018</t>
  </si>
  <si>
    <t>FONTE: PLANILHA CPOS 171              /        DATA BASE   NOVEMBRO/2017</t>
  </si>
  <si>
    <t>ITEM GLOSADO</t>
  </si>
  <si>
    <t>Bastos, 07 de maio de 2018</t>
  </si>
  <si>
    <t>OBS: Os itens em azul já foram executados</t>
  </si>
</sst>
</file>

<file path=xl/styles.xml><?xml version="1.0" encoding="utf-8"?>
<styleSheet xmlns="http://schemas.openxmlformats.org/spreadsheetml/2006/main">
  <numFmts count="4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_);_(* \(#,##0.00\);_(* \-??_);_(@_)"/>
    <numFmt numFmtId="196" formatCode="#,##0.000"/>
    <numFmt numFmtId="197" formatCode="&quot;Ativado&quot;;&quot;Ativado&quot;;&quot;Desativado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6"/>
      <name val="Verdana"/>
      <family val="2"/>
    </font>
    <font>
      <b/>
      <sz val="16"/>
      <name val="Times New Roman"/>
      <family val="1"/>
    </font>
    <font>
      <b/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Palatino Linotype"/>
      <family val="1"/>
    </font>
    <font>
      <sz val="9"/>
      <name val="Palatino Linotype"/>
      <family val="1"/>
    </font>
    <font>
      <sz val="8"/>
      <color indexed="8"/>
      <name val="Arial"/>
      <family val="2"/>
    </font>
    <font>
      <sz val="8"/>
      <name val="NimbusMon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Palatino Linotype"/>
      <family val="1"/>
    </font>
    <font>
      <sz val="9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8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11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 indent="1"/>
      <protection/>
    </xf>
    <xf numFmtId="0" fontId="0" fillId="0" borderId="0" xfId="52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4" fillId="0" borderId="11" xfId="52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vertical="center"/>
      <protection/>
    </xf>
    <xf numFmtId="185" fontId="4" fillId="0" borderId="11" xfId="65" applyFont="1" applyBorder="1" applyAlignment="1">
      <alignment vertical="center"/>
    </xf>
    <xf numFmtId="185" fontId="4" fillId="0" borderId="10" xfId="65" applyFont="1" applyBorder="1" applyAlignment="1">
      <alignment vertical="center"/>
    </xf>
    <xf numFmtId="10" fontId="5" fillId="0" borderId="10" xfId="54" applyNumberFormat="1" applyFont="1" applyBorder="1" applyAlignment="1">
      <alignment horizontal="right" vertical="center"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13" xfId="52" applyNumberFormat="1" applyFont="1" applyBorder="1" applyAlignment="1">
      <alignment horizontal="center" vertical="center"/>
      <protection/>
    </xf>
    <xf numFmtId="185" fontId="4" fillId="0" borderId="12" xfId="65" applyFont="1" applyBorder="1" applyAlignment="1">
      <alignment vertical="center"/>
    </xf>
    <xf numFmtId="10" fontId="5" fillId="0" borderId="14" xfId="54" applyNumberFormat="1" applyFont="1" applyBorder="1" applyAlignment="1">
      <alignment horizontal="right" vertical="center"/>
    </xf>
    <xf numFmtId="185" fontId="4" fillId="0" borderId="0" xfId="52" applyNumberFormat="1" applyFont="1" applyBorder="1">
      <alignment/>
      <protection/>
    </xf>
    <xf numFmtId="186" fontId="5" fillId="0" borderId="10" xfId="49" applyFont="1" applyBorder="1" applyAlignment="1">
      <alignment vertical="center"/>
    </xf>
    <xf numFmtId="185" fontId="5" fillId="0" borderId="14" xfId="54" applyNumberFormat="1" applyFont="1" applyBorder="1" applyAlignment="1">
      <alignment vertical="center"/>
    </xf>
    <xf numFmtId="185" fontId="5" fillId="0" borderId="10" xfId="65" applyFont="1" applyBorder="1" applyAlignment="1">
      <alignment vertical="center"/>
    </xf>
    <xf numFmtId="10" fontId="5" fillId="0" borderId="10" xfId="54" applyNumberFormat="1" applyFont="1" applyFill="1" applyBorder="1" applyAlignment="1">
      <alignment horizontal="right" vertical="center"/>
    </xf>
    <xf numFmtId="10" fontId="4" fillId="0" borderId="0" xfId="52" applyNumberFormat="1" applyFont="1" applyBorder="1">
      <alignment/>
      <protection/>
    </xf>
    <xf numFmtId="0" fontId="7" fillId="32" borderId="12" xfId="52" applyFont="1" applyFill="1" applyBorder="1" applyAlignment="1">
      <alignment horizontal="center" vertical="center" wrapText="1"/>
      <protection/>
    </xf>
    <xf numFmtId="0" fontId="7" fillId="32" borderId="15" xfId="52" applyFont="1" applyFill="1" applyBorder="1" applyAlignment="1">
      <alignment horizontal="center" vertical="center" wrapText="1"/>
      <protection/>
    </xf>
    <xf numFmtId="0" fontId="0" fillId="32" borderId="15" xfId="52" applyFill="1" applyBorder="1" applyAlignment="1">
      <alignment vertical="center" wrapText="1"/>
      <protection/>
    </xf>
    <xf numFmtId="0" fontId="0" fillId="32" borderId="16" xfId="52" applyFill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0" xfId="52" applyFont="1" applyFill="1" applyBorder="1" applyAlignment="1">
      <alignment horizontal="center" vertical="center" wrapText="1"/>
      <protection/>
    </xf>
    <xf numFmtId="0" fontId="0" fillId="32" borderId="0" xfId="52" applyFill="1" applyBorder="1" applyAlignment="1">
      <alignment vertical="center" wrapText="1"/>
      <protection/>
    </xf>
    <xf numFmtId="0" fontId="0" fillId="32" borderId="18" xfId="52" applyFill="1" applyBorder="1" applyAlignment="1">
      <alignment vertical="center" wrapText="1"/>
      <protection/>
    </xf>
    <xf numFmtId="0" fontId="0" fillId="32" borderId="0" xfId="52" applyFont="1" applyFill="1" applyBorder="1" applyAlignment="1">
      <alignment horizontal="left" vertical="center" wrapText="1"/>
      <protection/>
    </xf>
    <xf numFmtId="0" fontId="7" fillId="32" borderId="0" xfId="52" applyFont="1" applyFill="1" applyBorder="1" applyAlignment="1">
      <alignment horizontal="left" vertical="center" wrapText="1"/>
      <protection/>
    </xf>
    <xf numFmtId="0" fontId="7" fillId="32" borderId="0" xfId="52" applyFont="1" applyFill="1" applyBorder="1" applyAlignment="1">
      <alignment vertical="center" wrapText="1"/>
      <protection/>
    </xf>
    <xf numFmtId="0" fontId="7" fillId="32" borderId="18" xfId="52" applyFont="1" applyFill="1" applyBorder="1" applyAlignment="1">
      <alignment vertical="center" wrapText="1"/>
      <protection/>
    </xf>
    <xf numFmtId="0" fontId="7" fillId="0" borderId="0" xfId="52" applyFont="1" applyBorder="1">
      <alignment/>
      <protection/>
    </xf>
    <xf numFmtId="0" fontId="0" fillId="32" borderId="0" xfId="52" applyFont="1" applyFill="1" applyBorder="1" applyAlignment="1">
      <alignment horizontal="center" vertical="center"/>
      <protection/>
    </xf>
    <xf numFmtId="0" fontId="7" fillId="32" borderId="19" xfId="52" applyFont="1" applyFill="1" applyBorder="1" applyAlignment="1">
      <alignment horizontal="center" vertical="center" wrapText="1"/>
      <protection/>
    </xf>
    <xf numFmtId="0" fontId="7" fillId="32" borderId="20" xfId="52" applyFont="1" applyFill="1" applyBorder="1" applyAlignment="1">
      <alignment horizontal="center" vertical="center" wrapText="1"/>
      <protection/>
    </xf>
    <xf numFmtId="0" fontId="0" fillId="32" borderId="20" xfId="52" applyFill="1" applyBorder="1" applyAlignment="1">
      <alignment vertical="center" wrapText="1"/>
      <protection/>
    </xf>
    <xf numFmtId="14" fontId="0" fillId="32" borderId="21" xfId="52" applyNumberForma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5" fontId="5" fillId="0" borderId="10" xfId="54" applyNumberFormat="1" applyFont="1" applyBorder="1" applyAlignment="1">
      <alignment vertical="center"/>
    </xf>
    <xf numFmtId="185" fontId="5" fillId="0" borderId="10" xfId="65" applyNumberFormat="1" applyFont="1" applyBorder="1" applyAlignment="1">
      <alignment vertical="center"/>
    </xf>
    <xf numFmtId="0" fontId="0" fillId="32" borderId="0" xfId="52" applyFont="1" applyFill="1" applyBorder="1" applyAlignment="1">
      <alignment vertical="center" wrapText="1"/>
      <protection/>
    </xf>
    <xf numFmtId="0" fontId="6" fillId="0" borderId="19" xfId="52" applyFont="1" applyBorder="1" applyAlignment="1">
      <alignment vertical="center"/>
      <protection/>
    </xf>
    <xf numFmtId="0" fontId="10" fillId="0" borderId="20" xfId="52" applyFont="1" applyBorder="1" applyAlignment="1">
      <alignment vertical="center"/>
      <protection/>
    </xf>
    <xf numFmtId="0" fontId="10" fillId="0" borderId="21" xfId="52" applyFont="1" applyBorder="1" applyAlignment="1">
      <alignment vertical="center"/>
      <protection/>
    </xf>
    <xf numFmtId="0" fontId="6" fillId="0" borderId="22" xfId="52" applyFont="1" applyBorder="1" applyAlignment="1">
      <alignment vertical="center"/>
      <protection/>
    </xf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4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" fontId="12" fillId="0" borderId="14" xfId="5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5" fontId="5" fillId="0" borderId="10" xfId="65" applyNumberFormat="1" applyFont="1" applyBorder="1" applyAlignment="1">
      <alignment horizontal="center" vertical="center"/>
    </xf>
    <xf numFmtId="185" fontId="5" fillId="0" borderId="10" xfId="65" applyFont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85" fontId="4" fillId="0" borderId="10" xfId="65" applyNumberFormat="1" applyFont="1" applyBorder="1" applyAlignment="1">
      <alignment horizontal="center" vertical="center"/>
    </xf>
    <xf numFmtId="185" fontId="4" fillId="0" borderId="10" xfId="65" applyFont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85" fontId="14" fillId="0" borderId="0" xfId="65" applyFont="1" applyBorder="1" applyAlignment="1">
      <alignment horizontal="center"/>
    </xf>
    <xf numFmtId="185" fontId="15" fillId="0" borderId="0" xfId="65" applyFont="1" applyBorder="1" applyAlignment="1">
      <alignment horizontal="center"/>
    </xf>
    <xf numFmtId="185" fontId="16" fillId="0" borderId="0" xfId="65" applyFont="1" applyBorder="1" applyAlignment="1">
      <alignment horizontal="center"/>
    </xf>
    <xf numFmtId="185" fontId="17" fillId="0" borderId="0" xfId="65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4" fontId="5" fillId="0" borderId="14" xfId="5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justify" vertical="top" wrapText="1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justify" vertical="top" wrapText="1"/>
    </xf>
    <xf numFmtId="185" fontId="4" fillId="0" borderId="11" xfId="65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5" fontId="4" fillId="0" borderId="0" xfId="65" applyFont="1" applyBorder="1" applyAlignment="1">
      <alignment horizontal="right" vertical="center"/>
    </xf>
    <xf numFmtId="185" fontId="7" fillId="0" borderId="0" xfId="65" applyFont="1" applyBorder="1" applyAlignment="1">
      <alignment horizontal="right" vertical="center"/>
    </xf>
    <xf numFmtId="185" fontId="5" fillId="0" borderId="0" xfId="65" applyFont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16" xfId="5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0" fontId="12" fillId="0" borderId="23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top" wrapText="1"/>
    </xf>
    <xf numFmtId="0" fontId="21" fillId="0" borderId="26" xfId="0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justify" vertical="top" wrapText="1"/>
    </xf>
    <xf numFmtId="185" fontId="4" fillId="32" borderId="10" xfId="65" applyNumberFormat="1" applyFont="1" applyFill="1" applyBorder="1" applyAlignment="1">
      <alignment horizontal="center" vertical="center"/>
    </xf>
    <xf numFmtId="185" fontId="4" fillId="32" borderId="10" xfId="65" applyFont="1" applyFill="1" applyBorder="1" applyAlignment="1">
      <alignment horizontal="right" vertical="center"/>
    </xf>
    <xf numFmtId="185" fontId="4" fillId="32" borderId="0" xfId="65" applyFont="1" applyFill="1" applyBorder="1" applyAlignment="1">
      <alignment horizontal="right" vertical="center"/>
    </xf>
    <xf numFmtId="0" fontId="19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" fontId="5" fillId="0" borderId="18" xfId="5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3" fontId="4" fillId="12" borderId="10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left" vertical="center" wrapText="1"/>
    </xf>
    <xf numFmtId="185" fontId="4" fillId="12" borderId="10" xfId="65" applyNumberFormat="1" applyFont="1" applyFill="1" applyBorder="1" applyAlignment="1">
      <alignment horizontal="center" vertical="center"/>
    </xf>
    <xf numFmtId="185" fontId="4" fillId="12" borderId="10" xfId="65" applyFont="1" applyFill="1" applyBorder="1" applyAlignment="1">
      <alignment horizontal="right" vertical="center"/>
    </xf>
    <xf numFmtId="4" fontId="4" fillId="12" borderId="10" xfId="0" applyNumberFormat="1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justify" vertical="top" wrapText="1"/>
    </xf>
    <xf numFmtId="0" fontId="4" fillId="6" borderId="10" xfId="0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wrapText="1"/>
    </xf>
    <xf numFmtId="185" fontId="4" fillId="6" borderId="10" xfId="65" applyNumberFormat="1" applyFont="1" applyFill="1" applyBorder="1" applyAlignment="1">
      <alignment horizontal="center" vertical="center"/>
    </xf>
    <xf numFmtId="185" fontId="4" fillId="6" borderId="10" xfId="65" applyFont="1" applyFill="1" applyBorder="1" applyAlignment="1">
      <alignment horizontal="right" vertical="center"/>
    </xf>
    <xf numFmtId="4" fontId="4" fillId="6" borderId="10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justify" vertical="top" wrapText="1"/>
    </xf>
    <xf numFmtId="0" fontId="4" fillId="6" borderId="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185" fontId="7" fillId="33" borderId="10" xfId="65" applyNumberFormat="1" applyFont="1" applyFill="1" applyBorder="1" applyAlignment="1">
      <alignment horizontal="center" vertical="center"/>
    </xf>
    <xf numFmtId="185" fontId="7" fillId="33" borderId="10" xfId="65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85" fontId="4" fillId="33" borderId="10" xfId="65" applyFont="1" applyFill="1" applyBorder="1" applyAlignment="1">
      <alignment horizontal="right" vertical="center"/>
    </xf>
    <xf numFmtId="0" fontId="21" fillId="12" borderId="10" xfId="0" applyFont="1" applyFill="1" applyBorder="1" applyAlignment="1">
      <alignment horizontal="center" vertical="center"/>
    </xf>
    <xf numFmtId="3" fontId="21" fillId="12" borderId="10" xfId="0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justify" vertical="top" wrapText="1"/>
    </xf>
    <xf numFmtId="0" fontId="21" fillId="12" borderId="10" xfId="0" applyFont="1" applyFill="1" applyBorder="1" applyAlignment="1">
      <alignment horizontal="left" vertical="center" wrapText="1"/>
    </xf>
    <xf numFmtId="0" fontId="21" fillId="12" borderId="25" xfId="0" applyFont="1" applyFill="1" applyBorder="1" applyAlignment="1">
      <alignment horizontal="justify" vertical="top" wrapText="1"/>
    </xf>
    <xf numFmtId="0" fontId="21" fillId="12" borderId="32" xfId="0" applyFont="1" applyFill="1" applyBorder="1" applyAlignment="1">
      <alignment horizontal="justify" vertical="top" wrapText="1"/>
    </xf>
    <xf numFmtId="0" fontId="21" fillId="12" borderId="26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3" fontId="4" fillId="12" borderId="26" xfId="0" applyNumberFormat="1" applyFont="1" applyFill="1" applyBorder="1" applyAlignment="1">
      <alignment horizontal="center"/>
    </xf>
    <xf numFmtId="0" fontId="21" fillId="12" borderId="25" xfId="0" applyFont="1" applyFill="1" applyBorder="1" applyAlignment="1">
      <alignment horizontal="justify" vertical="top"/>
    </xf>
    <xf numFmtId="3" fontId="21" fillId="12" borderId="26" xfId="0" applyNumberFormat="1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 vertical="center"/>
    </xf>
    <xf numFmtId="3" fontId="4" fillId="12" borderId="24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justify"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/>
    </xf>
    <xf numFmtId="0" fontId="22" fillId="34" borderId="0" xfId="0" applyFont="1" applyFill="1" applyAlignment="1">
      <alignment vertical="center" wrapText="1"/>
    </xf>
    <xf numFmtId="185" fontId="4" fillId="34" borderId="10" xfId="65" applyNumberFormat="1" applyFont="1" applyFill="1" applyBorder="1" applyAlignment="1">
      <alignment horizontal="center" vertical="center"/>
    </xf>
    <xf numFmtId="185" fontId="4" fillId="34" borderId="10" xfId="65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center" vertical="center"/>
    </xf>
    <xf numFmtId="3" fontId="4" fillId="34" borderId="26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justify" vertical="top" wrapText="1"/>
    </xf>
    <xf numFmtId="0" fontId="4" fillId="34" borderId="25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center" wrapText="1"/>
    </xf>
    <xf numFmtId="0" fontId="19" fillId="17" borderId="34" xfId="0" applyFont="1" applyFill="1" applyBorder="1" applyAlignment="1">
      <alignment/>
    </xf>
    <xf numFmtId="10" fontId="7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3" fontId="21" fillId="35" borderId="26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justify" vertical="top" wrapText="1"/>
    </xf>
    <xf numFmtId="185" fontId="4" fillId="35" borderId="10" xfId="65" applyNumberFormat="1" applyFont="1" applyFill="1" applyBorder="1" applyAlignment="1">
      <alignment horizontal="center" vertical="center"/>
    </xf>
    <xf numFmtId="185" fontId="4" fillId="35" borderId="10" xfId="65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7" fillId="32" borderId="0" xfId="52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/>
      <protection/>
    </xf>
    <xf numFmtId="0" fontId="6" fillId="0" borderId="24" xfId="52" applyFont="1" applyBorder="1" applyAlignment="1">
      <alignment horizontal="left" vertical="center"/>
      <protection/>
    </xf>
    <xf numFmtId="0" fontId="6" fillId="0" borderId="23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 vertical="center"/>
      <protection/>
    </xf>
    <xf numFmtId="0" fontId="0" fillId="32" borderId="0" xfId="52" applyFont="1" applyFill="1" applyBorder="1" applyAlignment="1">
      <alignment horizontal="left" vertical="center" wrapText="1"/>
      <protection/>
    </xf>
    <xf numFmtId="0" fontId="40" fillId="0" borderId="35" xfId="0" applyFont="1" applyBorder="1" applyAlignment="1">
      <alignment horizontal="left"/>
    </xf>
    <xf numFmtId="0" fontId="59" fillId="0" borderId="0" xfId="0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Moeda_Plan1" xfId="50"/>
    <cellStyle name="Neutra" xfId="51"/>
    <cellStyle name="Normal_Bastos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742950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="145" zoomScaleNormal="145" zoomScalePageLayoutView="0" workbookViewId="0" topLeftCell="A107">
      <selection activeCell="K114" sqref="K114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35.00390625" style="0" customWidth="1"/>
    <col min="4" max="4" width="3.140625" style="0" customWidth="1"/>
    <col min="5" max="5" width="7.57421875" style="61" customWidth="1"/>
    <col min="6" max="6" width="9.140625" style="3" customWidth="1"/>
    <col min="7" max="7" width="9.28125" style="3" customWidth="1"/>
    <col min="8" max="8" width="11.57421875" style="67" customWidth="1"/>
    <col min="10" max="10" width="10.7109375" style="0" bestFit="1" customWidth="1"/>
  </cols>
  <sheetData>
    <row r="1" spans="1:13" ht="12.75">
      <c r="A1" s="68"/>
      <c r="B1" s="68"/>
      <c r="C1" s="68"/>
      <c r="D1" s="161"/>
      <c r="E1" s="161"/>
      <c r="F1" s="68"/>
      <c r="G1" s="68"/>
      <c r="H1" s="162"/>
      <c r="K1" s="61"/>
      <c r="L1" s="3"/>
      <c r="M1" s="67"/>
    </row>
    <row r="2" spans="1:13" ht="20.25">
      <c r="A2" s="60"/>
      <c r="B2" s="89"/>
      <c r="C2" s="90" t="s">
        <v>217</v>
      </c>
      <c r="D2" s="90"/>
      <c r="E2" s="89"/>
      <c r="F2" s="91"/>
      <c r="G2" s="91"/>
      <c r="H2" s="159"/>
      <c r="K2" s="61"/>
      <c r="L2" s="3"/>
      <c r="M2" s="67"/>
    </row>
    <row r="3" spans="1:13" ht="12.75">
      <c r="A3" s="60"/>
      <c r="B3" s="89"/>
      <c r="C3" s="92" t="s">
        <v>219</v>
      </c>
      <c r="D3" s="92"/>
      <c r="E3" s="89"/>
      <c r="F3" s="93"/>
      <c r="G3" s="93"/>
      <c r="H3" s="159"/>
      <c r="K3" s="61"/>
      <c r="L3" s="3"/>
      <c r="M3" s="67"/>
    </row>
    <row r="4" spans="1:13" ht="12.75">
      <c r="A4" s="60"/>
      <c r="B4" s="94"/>
      <c r="C4" s="92" t="s">
        <v>220</v>
      </c>
      <c r="D4" s="92"/>
      <c r="E4" s="94"/>
      <c r="F4" s="93"/>
      <c r="G4" s="93"/>
      <c r="H4" s="159"/>
      <c r="K4" s="61"/>
      <c r="L4" s="3"/>
      <c r="M4" s="67"/>
    </row>
    <row r="5" spans="1:13" ht="12.75">
      <c r="A5" s="49"/>
      <c r="B5" s="49"/>
      <c r="C5" s="49"/>
      <c r="D5" s="95"/>
      <c r="E5" s="95"/>
      <c r="F5" s="49"/>
      <c r="G5" s="49"/>
      <c r="H5" s="160"/>
      <c r="K5" s="61"/>
      <c r="L5" s="3"/>
      <c r="M5" s="67"/>
    </row>
    <row r="6" spans="1:8" ht="12.75">
      <c r="A6" s="235" t="s">
        <v>147</v>
      </c>
      <c r="B6" s="236"/>
      <c r="C6" s="236"/>
      <c r="D6" s="236"/>
      <c r="E6" s="236"/>
      <c r="F6" s="236"/>
      <c r="G6" s="236"/>
      <c r="H6" s="237"/>
    </row>
    <row r="7" spans="1:10" ht="12.75">
      <c r="A7" s="238" t="s">
        <v>148</v>
      </c>
      <c r="B7" s="239"/>
      <c r="C7" s="239"/>
      <c r="D7" s="239"/>
      <c r="E7" s="239"/>
      <c r="F7" s="239"/>
      <c r="G7" s="239"/>
      <c r="H7" s="240"/>
      <c r="J7" s="3" t="s">
        <v>46</v>
      </c>
    </row>
    <row r="8" spans="1:8" ht="15.75">
      <c r="A8" s="62" t="s">
        <v>288</v>
      </c>
      <c r="B8" s="58"/>
      <c r="C8" s="58"/>
      <c r="D8" s="58"/>
      <c r="E8" s="58"/>
      <c r="F8" s="83"/>
      <c r="G8" s="83"/>
      <c r="H8" s="140"/>
    </row>
    <row r="9" spans="1:8" ht="12.75">
      <c r="A9" s="97"/>
      <c r="B9" s="98"/>
      <c r="C9" s="98"/>
      <c r="D9" s="98"/>
      <c r="E9" s="98"/>
      <c r="F9" s="83"/>
      <c r="G9" s="83"/>
      <c r="H9" s="140"/>
    </row>
    <row r="10" spans="1:8" ht="12.75">
      <c r="A10" s="97" t="s">
        <v>289</v>
      </c>
      <c r="B10" s="98"/>
      <c r="C10" s="98"/>
      <c r="D10" s="98"/>
      <c r="E10" s="98"/>
      <c r="F10" s="163"/>
      <c r="G10" s="163"/>
      <c r="H10" s="164"/>
    </row>
    <row r="11" spans="1:8" ht="12.75">
      <c r="A11" s="84" t="s">
        <v>7</v>
      </c>
      <c r="B11" s="85" t="s">
        <v>31</v>
      </c>
      <c r="C11" s="86"/>
      <c r="D11" s="87" t="s">
        <v>17</v>
      </c>
      <c r="E11" s="87" t="s">
        <v>39</v>
      </c>
      <c r="F11" s="87" t="s">
        <v>161</v>
      </c>
      <c r="G11" s="87" t="s">
        <v>161</v>
      </c>
      <c r="H11" s="88" t="s">
        <v>41</v>
      </c>
    </row>
    <row r="12" spans="1:12" ht="12.75">
      <c r="A12" s="1"/>
      <c r="B12" s="59" t="s">
        <v>44</v>
      </c>
      <c r="C12" s="71" t="s">
        <v>38</v>
      </c>
      <c r="D12" s="2"/>
      <c r="E12" s="2" t="s">
        <v>40</v>
      </c>
      <c r="F12" s="2" t="s">
        <v>222</v>
      </c>
      <c r="G12" s="2" t="s">
        <v>162</v>
      </c>
      <c r="H12" s="72" t="s">
        <v>42</v>
      </c>
      <c r="L12" s="3"/>
    </row>
    <row r="13" spans="1:8" s="63" customFormat="1" ht="12.75">
      <c r="A13" s="185">
        <v>1</v>
      </c>
      <c r="B13" s="186"/>
      <c r="C13" s="187" t="s">
        <v>216</v>
      </c>
      <c r="D13" s="185"/>
      <c r="E13" s="188"/>
      <c r="F13" s="189"/>
      <c r="G13" s="189"/>
      <c r="H13" s="190">
        <f>H14+H15+H16</f>
        <v>0</v>
      </c>
    </row>
    <row r="14" spans="1:9" s="63" customFormat="1" ht="12.75">
      <c r="A14" s="177" t="s">
        <v>32</v>
      </c>
      <c r="B14" s="178" t="s">
        <v>58</v>
      </c>
      <c r="C14" s="179" t="s">
        <v>59</v>
      </c>
      <c r="D14" s="177" t="s">
        <v>9</v>
      </c>
      <c r="E14" s="180">
        <v>12</v>
      </c>
      <c r="F14" s="181">
        <v>0</v>
      </c>
      <c r="G14" s="181">
        <v>0</v>
      </c>
      <c r="H14" s="182">
        <f>E14*F14</f>
        <v>0</v>
      </c>
      <c r="I14" s="114"/>
    </row>
    <row r="15" spans="1:9" s="64" customFormat="1" ht="57" customHeight="1">
      <c r="A15" s="177" t="s">
        <v>45</v>
      </c>
      <c r="B15" s="178" t="s">
        <v>60</v>
      </c>
      <c r="C15" s="183" t="s">
        <v>61</v>
      </c>
      <c r="D15" s="177" t="s">
        <v>62</v>
      </c>
      <c r="E15" s="180">
        <v>6</v>
      </c>
      <c r="F15" s="181">
        <v>0</v>
      </c>
      <c r="G15" s="181">
        <v>0</v>
      </c>
      <c r="H15" s="182">
        <f>E15*F15</f>
        <v>0</v>
      </c>
      <c r="I15" s="114"/>
    </row>
    <row r="16" spans="1:9" s="64" customFormat="1" ht="22.5">
      <c r="A16" s="177" t="s">
        <v>182</v>
      </c>
      <c r="B16" s="178" t="s">
        <v>184</v>
      </c>
      <c r="C16" s="184" t="s">
        <v>185</v>
      </c>
      <c r="D16" s="177" t="s">
        <v>62</v>
      </c>
      <c r="E16" s="180">
        <v>6</v>
      </c>
      <c r="F16" s="181">
        <v>0</v>
      </c>
      <c r="G16" s="181">
        <v>0</v>
      </c>
      <c r="H16" s="182">
        <f>E16*F16</f>
        <v>0</v>
      </c>
      <c r="I16" s="114"/>
    </row>
    <row r="17" spans="1:9" s="3" customFormat="1" ht="15" customHeight="1">
      <c r="A17" s="185">
        <v>2</v>
      </c>
      <c r="B17" s="185"/>
      <c r="C17" s="191" t="s">
        <v>63</v>
      </c>
      <c r="D17" s="185"/>
      <c r="E17" s="188"/>
      <c r="F17" s="192"/>
      <c r="G17" s="189"/>
      <c r="H17" s="190">
        <f>H18+H22+H35</f>
        <v>65827.006</v>
      </c>
      <c r="I17" s="115"/>
    </row>
    <row r="18" spans="1:9" s="64" customFormat="1" ht="12.75">
      <c r="A18" s="73" t="s">
        <v>11</v>
      </c>
      <c r="B18" s="77"/>
      <c r="C18" s="102" t="s">
        <v>64</v>
      </c>
      <c r="D18" s="73"/>
      <c r="E18" s="74"/>
      <c r="F18" s="81"/>
      <c r="G18" s="75"/>
      <c r="H18" s="76">
        <f>H19+H20+H21</f>
        <v>4671.488</v>
      </c>
      <c r="I18" s="116"/>
    </row>
    <row r="19" spans="1:9" s="3" customFormat="1" ht="33.75">
      <c r="A19" s="170" t="s">
        <v>33</v>
      </c>
      <c r="B19" s="171" t="s">
        <v>65</v>
      </c>
      <c r="C19" s="176" t="s">
        <v>66</v>
      </c>
      <c r="D19" s="170" t="s">
        <v>9</v>
      </c>
      <c r="E19" s="173">
        <v>531.98</v>
      </c>
      <c r="F19" s="174">
        <v>0</v>
      </c>
      <c r="G19" s="174">
        <v>0</v>
      </c>
      <c r="H19" s="175">
        <f>E19*F19</f>
        <v>0</v>
      </c>
      <c r="I19" s="114"/>
    </row>
    <row r="20" spans="1:9" s="64" customFormat="1" ht="23.25" customHeight="1">
      <c r="A20" s="211" t="s">
        <v>166</v>
      </c>
      <c r="B20" s="220" t="s">
        <v>283</v>
      </c>
      <c r="C20" s="218" t="s">
        <v>160</v>
      </c>
      <c r="D20" s="211" t="s">
        <v>8</v>
      </c>
      <c r="E20" s="214">
        <v>51.2</v>
      </c>
      <c r="F20" s="215">
        <v>71.93</v>
      </c>
      <c r="G20" s="215">
        <v>91.24</v>
      </c>
      <c r="H20" s="216">
        <f>E20*G20</f>
        <v>4671.488</v>
      </c>
      <c r="I20" s="114"/>
    </row>
    <row r="21" spans="1:9" s="64" customFormat="1" ht="12.75">
      <c r="A21" s="193" t="s">
        <v>188</v>
      </c>
      <c r="B21" s="194" t="s">
        <v>189</v>
      </c>
      <c r="C21" s="195" t="s">
        <v>239</v>
      </c>
      <c r="D21" s="170" t="s">
        <v>8</v>
      </c>
      <c r="E21" s="173">
        <v>160.38</v>
      </c>
      <c r="F21" s="174">
        <v>0</v>
      </c>
      <c r="G21" s="174">
        <v>0</v>
      </c>
      <c r="H21" s="175">
        <f>E21*F21</f>
        <v>0</v>
      </c>
      <c r="I21" s="114"/>
    </row>
    <row r="22" spans="1:9" s="63" customFormat="1" ht="22.5">
      <c r="A22" s="73" t="s">
        <v>12</v>
      </c>
      <c r="B22" s="77"/>
      <c r="C22" s="102" t="s">
        <v>67</v>
      </c>
      <c r="D22" s="73"/>
      <c r="E22" s="74"/>
      <c r="F22" s="81"/>
      <c r="G22" s="75"/>
      <c r="H22" s="76">
        <f>H23+H24+H25+H26+H27+H28+H29+H30+H31+H32+H33+H34</f>
        <v>50988.30159999999</v>
      </c>
      <c r="I22" s="116"/>
    </row>
    <row r="23" spans="1:9" s="64" customFormat="1" ht="22.5">
      <c r="A23" s="170" t="s">
        <v>34</v>
      </c>
      <c r="B23" s="194" t="s">
        <v>240</v>
      </c>
      <c r="C23" s="196" t="s">
        <v>241</v>
      </c>
      <c r="D23" s="170" t="s">
        <v>8</v>
      </c>
      <c r="E23" s="173">
        <v>9.38</v>
      </c>
      <c r="F23" s="174">
        <v>0</v>
      </c>
      <c r="G23" s="174">
        <v>0</v>
      </c>
      <c r="H23" s="175">
        <f aca="true" t="shared" si="0" ref="H23:H32">E23*F23</f>
        <v>0</v>
      </c>
      <c r="I23" s="114"/>
    </row>
    <row r="24" spans="1:9" s="63" customFormat="1" ht="22.5">
      <c r="A24" s="170" t="s">
        <v>43</v>
      </c>
      <c r="B24" s="194" t="s">
        <v>192</v>
      </c>
      <c r="C24" s="197" t="s">
        <v>181</v>
      </c>
      <c r="D24" s="170" t="s">
        <v>19</v>
      </c>
      <c r="E24" s="173">
        <v>102</v>
      </c>
      <c r="F24" s="174">
        <v>0</v>
      </c>
      <c r="G24" s="174">
        <v>0</v>
      </c>
      <c r="H24" s="175">
        <f t="shared" si="0"/>
        <v>0</v>
      </c>
      <c r="I24" s="114"/>
    </row>
    <row r="25" spans="1:9" s="3" customFormat="1" ht="23.25" customHeight="1">
      <c r="A25" s="170" t="s">
        <v>77</v>
      </c>
      <c r="B25" s="194" t="s">
        <v>51</v>
      </c>
      <c r="C25" s="196" t="s">
        <v>69</v>
      </c>
      <c r="D25" s="170" t="s">
        <v>9</v>
      </c>
      <c r="E25" s="173">
        <v>37.63</v>
      </c>
      <c r="F25" s="174">
        <v>0</v>
      </c>
      <c r="G25" s="174">
        <v>0</v>
      </c>
      <c r="H25" s="175">
        <f t="shared" si="0"/>
        <v>0</v>
      </c>
      <c r="I25" s="114"/>
    </row>
    <row r="26" spans="1:9" s="3" customFormat="1" ht="22.5">
      <c r="A26" s="170" t="s">
        <v>78</v>
      </c>
      <c r="B26" s="193" t="s">
        <v>53</v>
      </c>
      <c r="C26" s="197" t="s">
        <v>70</v>
      </c>
      <c r="D26" s="170" t="s">
        <v>36</v>
      </c>
      <c r="E26" s="173">
        <v>252.36</v>
      </c>
      <c r="F26" s="174">
        <v>0</v>
      </c>
      <c r="G26" s="174">
        <v>0</v>
      </c>
      <c r="H26" s="175">
        <f t="shared" si="0"/>
        <v>0</v>
      </c>
      <c r="I26" s="114"/>
    </row>
    <row r="27" spans="1:9" s="63" customFormat="1" ht="24" customHeight="1">
      <c r="A27" s="170" t="s">
        <v>79</v>
      </c>
      <c r="B27" s="194" t="s">
        <v>54</v>
      </c>
      <c r="C27" s="197" t="s">
        <v>71</v>
      </c>
      <c r="D27" s="170" t="s">
        <v>8</v>
      </c>
      <c r="E27" s="173">
        <v>3.76</v>
      </c>
      <c r="F27" s="174">
        <v>0</v>
      </c>
      <c r="G27" s="174">
        <v>0</v>
      </c>
      <c r="H27" s="175">
        <f t="shared" si="0"/>
        <v>0</v>
      </c>
      <c r="I27" s="114"/>
    </row>
    <row r="28" spans="1:9" s="64" customFormat="1" ht="21.75" customHeight="1">
      <c r="A28" s="170" t="s">
        <v>80</v>
      </c>
      <c r="B28" s="194" t="s">
        <v>242</v>
      </c>
      <c r="C28" s="196" t="s">
        <v>55</v>
      </c>
      <c r="D28" s="170" t="s">
        <v>8</v>
      </c>
      <c r="E28" s="173">
        <v>3.76</v>
      </c>
      <c r="F28" s="174">
        <v>0</v>
      </c>
      <c r="G28" s="174">
        <v>0</v>
      </c>
      <c r="H28" s="175">
        <f t="shared" si="0"/>
        <v>0</v>
      </c>
      <c r="I28" s="114"/>
    </row>
    <row r="29" spans="1:9" s="63" customFormat="1" ht="34.5" customHeight="1">
      <c r="A29" s="170" t="s">
        <v>81</v>
      </c>
      <c r="B29" s="171" t="s">
        <v>203</v>
      </c>
      <c r="C29" s="176" t="s">
        <v>72</v>
      </c>
      <c r="D29" s="170" t="s">
        <v>8</v>
      </c>
      <c r="E29" s="173">
        <v>3.76</v>
      </c>
      <c r="F29" s="174">
        <v>0</v>
      </c>
      <c r="G29" s="174">
        <v>0</v>
      </c>
      <c r="H29" s="175">
        <f t="shared" si="0"/>
        <v>0</v>
      </c>
      <c r="I29" s="114"/>
    </row>
    <row r="30" spans="1:9" s="63" customFormat="1" ht="33.75">
      <c r="A30" s="170" t="s">
        <v>82</v>
      </c>
      <c r="B30" s="171" t="s">
        <v>204</v>
      </c>
      <c r="C30" s="176" t="s">
        <v>73</v>
      </c>
      <c r="D30" s="170" t="s">
        <v>9</v>
      </c>
      <c r="E30" s="173">
        <v>37.63</v>
      </c>
      <c r="F30" s="174">
        <v>0</v>
      </c>
      <c r="G30" s="174">
        <v>0</v>
      </c>
      <c r="H30" s="175">
        <f t="shared" si="0"/>
        <v>0</v>
      </c>
      <c r="I30" s="114"/>
    </row>
    <row r="31" spans="1:9" s="63" customFormat="1" ht="33.75">
      <c r="A31" s="170" t="s">
        <v>83</v>
      </c>
      <c r="B31" s="171" t="s">
        <v>56</v>
      </c>
      <c r="C31" s="176" t="s">
        <v>74</v>
      </c>
      <c r="D31" s="170" t="s">
        <v>9</v>
      </c>
      <c r="E31" s="173">
        <v>56.44</v>
      </c>
      <c r="F31" s="174">
        <v>0</v>
      </c>
      <c r="G31" s="174">
        <v>0</v>
      </c>
      <c r="H31" s="175">
        <f t="shared" si="0"/>
        <v>0</v>
      </c>
      <c r="I31" s="114"/>
    </row>
    <row r="32" spans="1:9" s="63" customFormat="1" ht="37.5" customHeight="1">
      <c r="A32" s="170" t="s">
        <v>84</v>
      </c>
      <c r="B32" s="194" t="s">
        <v>57</v>
      </c>
      <c r="C32" s="198" t="s">
        <v>243</v>
      </c>
      <c r="D32" s="170" t="s">
        <v>9</v>
      </c>
      <c r="E32" s="173">
        <v>56.44</v>
      </c>
      <c r="F32" s="174">
        <v>0</v>
      </c>
      <c r="G32" s="174">
        <v>0</v>
      </c>
      <c r="H32" s="175">
        <f t="shared" si="0"/>
        <v>0</v>
      </c>
      <c r="I32" s="114"/>
    </row>
    <row r="33" spans="1:9" s="63" customFormat="1" ht="45" customHeight="1">
      <c r="A33" s="78" t="s">
        <v>85</v>
      </c>
      <c r="B33" s="148" t="s">
        <v>75</v>
      </c>
      <c r="C33" s="149" t="s">
        <v>76</v>
      </c>
      <c r="D33" s="78" t="s">
        <v>9</v>
      </c>
      <c r="E33" s="80">
        <v>376.32</v>
      </c>
      <c r="F33" s="81">
        <v>104.36</v>
      </c>
      <c r="G33" s="81">
        <v>132.38</v>
      </c>
      <c r="H33" s="82">
        <f>E33*G33</f>
        <v>49817.241599999994</v>
      </c>
      <c r="I33" s="114"/>
    </row>
    <row r="34" spans="1:9" s="63" customFormat="1" ht="13.5" customHeight="1">
      <c r="A34" s="78" t="s">
        <v>202</v>
      </c>
      <c r="B34" s="148" t="s">
        <v>245</v>
      </c>
      <c r="C34" s="149" t="s">
        <v>244</v>
      </c>
      <c r="D34" s="78" t="s">
        <v>17</v>
      </c>
      <c r="E34" s="80">
        <v>1</v>
      </c>
      <c r="F34" s="81">
        <v>923.19</v>
      </c>
      <c r="G34" s="81">
        <v>1171.06</v>
      </c>
      <c r="H34" s="82">
        <f>E34*G34</f>
        <v>1171.06</v>
      </c>
      <c r="I34" s="114"/>
    </row>
    <row r="35" spans="1:9" s="63" customFormat="1" ht="17.25" customHeight="1">
      <c r="A35" s="73" t="s">
        <v>13</v>
      </c>
      <c r="B35" s="77"/>
      <c r="C35" s="102" t="s">
        <v>86</v>
      </c>
      <c r="D35" s="73"/>
      <c r="E35" s="74"/>
      <c r="F35" s="81"/>
      <c r="G35" s="81"/>
      <c r="H35" s="76">
        <f>H36+H37+H38+H39+H40+H41+H42+H43+H44+H45+H46</f>
        <v>10167.216400000001</v>
      </c>
      <c r="I35" s="116"/>
    </row>
    <row r="36" spans="1:9" s="63" customFormat="1" ht="24.75" customHeight="1">
      <c r="A36" s="78" t="s">
        <v>35</v>
      </c>
      <c r="B36" s="79" t="s">
        <v>87</v>
      </c>
      <c r="C36" s="103" t="s">
        <v>88</v>
      </c>
      <c r="D36" s="78" t="s">
        <v>17</v>
      </c>
      <c r="E36" s="80">
        <v>2</v>
      </c>
      <c r="F36" s="81">
        <v>1126.53</v>
      </c>
      <c r="G36" s="81">
        <v>1429</v>
      </c>
      <c r="H36" s="82">
        <f>E36*G36</f>
        <v>2858</v>
      </c>
      <c r="I36" s="114"/>
    </row>
    <row r="37" spans="1:9" s="63" customFormat="1" ht="27" customHeight="1">
      <c r="A37" s="78" t="s">
        <v>47</v>
      </c>
      <c r="B37" s="79" t="s">
        <v>92</v>
      </c>
      <c r="C37" s="103" t="s">
        <v>89</v>
      </c>
      <c r="D37" s="78" t="s">
        <v>17</v>
      </c>
      <c r="E37" s="80">
        <v>10</v>
      </c>
      <c r="F37" s="81">
        <v>256.74</v>
      </c>
      <c r="G37" s="81">
        <v>325.67</v>
      </c>
      <c r="H37" s="82">
        <f>E37*G37</f>
        <v>3256.7000000000003</v>
      </c>
      <c r="I37" s="114"/>
    </row>
    <row r="38" spans="1:9" s="63" customFormat="1" ht="51" customHeight="1">
      <c r="A38" s="78" t="s">
        <v>90</v>
      </c>
      <c r="B38" s="79" t="s">
        <v>259</v>
      </c>
      <c r="C38" s="209" t="s">
        <v>257</v>
      </c>
      <c r="D38" s="78" t="s">
        <v>19</v>
      </c>
      <c r="E38" s="80">
        <v>300</v>
      </c>
      <c r="F38" s="81">
        <v>3.74</v>
      </c>
      <c r="G38" s="81">
        <v>4.74</v>
      </c>
      <c r="H38" s="82">
        <f>E38*G38</f>
        <v>1422</v>
      </c>
      <c r="I38" s="114"/>
    </row>
    <row r="39" spans="1:9" s="63" customFormat="1" ht="26.25" customHeight="1">
      <c r="A39" s="78" t="s">
        <v>93</v>
      </c>
      <c r="B39" s="79" t="s">
        <v>260</v>
      </c>
      <c r="C39" s="103" t="s">
        <v>95</v>
      </c>
      <c r="D39" s="78" t="s">
        <v>19</v>
      </c>
      <c r="E39" s="80">
        <v>240</v>
      </c>
      <c r="F39" s="81">
        <v>5.06</v>
      </c>
      <c r="G39" s="81">
        <v>6.41</v>
      </c>
      <c r="H39" s="82">
        <f>E39*G39</f>
        <v>1538.4</v>
      </c>
      <c r="I39" s="114"/>
    </row>
    <row r="40" spans="1:9" s="64" customFormat="1" ht="33.75">
      <c r="A40" s="170" t="s">
        <v>94</v>
      </c>
      <c r="B40" s="194" t="s">
        <v>246</v>
      </c>
      <c r="C40" s="197" t="s">
        <v>248</v>
      </c>
      <c r="D40" s="170" t="s">
        <v>19</v>
      </c>
      <c r="E40" s="173">
        <v>60</v>
      </c>
      <c r="F40" s="174">
        <v>0</v>
      </c>
      <c r="G40" s="174">
        <v>0</v>
      </c>
      <c r="H40" s="175">
        <f>E40*F40</f>
        <v>0</v>
      </c>
      <c r="I40" s="114"/>
    </row>
    <row r="41" spans="1:9" s="63" customFormat="1" ht="33.75">
      <c r="A41" s="170" t="s">
        <v>96</v>
      </c>
      <c r="B41" s="193" t="s">
        <v>205</v>
      </c>
      <c r="C41" s="197" t="s">
        <v>247</v>
      </c>
      <c r="D41" s="170" t="s">
        <v>19</v>
      </c>
      <c r="E41" s="173">
        <v>40</v>
      </c>
      <c r="F41" s="174">
        <v>0</v>
      </c>
      <c r="G41" s="174">
        <v>0</v>
      </c>
      <c r="H41" s="175">
        <f>E41*F41</f>
        <v>0</v>
      </c>
      <c r="I41" s="114"/>
    </row>
    <row r="42" spans="1:9" s="3" customFormat="1" ht="33.75">
      <c r="A42" s="78" t="s">
        <v>98</v>
      </c>
      <c r="B42" s="79" t="s">
        <v>99</v>
      </c>
      <c r="C42" s="110" t="s">
        <v>100</v>
      </c>
      <c r="D42" s="78" t="s">
        <v>17</v>
      </c>
      <c r="E42" s="80">
        <v>1</v>
      </c>
      <c r="F42" s="81">
        <v>79.22</v>
      </c>
      <c r="G42" s="81">
        <v>100.49</v>
      </c>
      <c r="H42" s="82">
        <f>E42*G42</f>
        <v>100.49</v>
      </c>
      <c r="I42" s="114"/>
    </row>
    <row r="43" spans="1:9" s="3" customFormat="1" ht="22.5">
      <c r="A43" s="78" t="s">
        <v>190</v>
      </c>
      <c r="B43" s="79" t="s">
        <v>235</v>
      </c>
      <c r="C43" s="101" t="s">
        <v>68</v>
      </c>
      <c r="D43" s="78" t="s">
        <v>19</v>
      </c>
      <c r="E43" s="80">
        <v>6</v>
      </c>
      <c r="F43" s="81">
        <v>49.77</v>
      </c>
      <c r="G43" s="81">
        <v>63.13</v>
      </c>
      <c r="H43" s="82">
        <f>E43*G43</f>
        <v>378.78000000000003</v>
      </c>
      <c r="I43" s="114"/>
    </row>
    <row r="44" spans="1:9" s="3" customFormat="1" ht="36.75" customHeight="1">
      <c r="A44" s="78" t="s">
        <v>191</v>
      </c>
      <c r="B44" s="79" t="s">
        <v>261</v>
      </c>
      <c r="C44" s="209" t="s">
        <v>258</v>
      </c>
      <c r="D44" s="78" t="s">
        <v>8</v>
      </c>
      <c r="E44" s="80">
        <v>1</v>
      </c>
      <c r="F44" s="81">
        <v>270.98</v>
      </c>
      <c r="G44" s="81">
        <v>343.73</v>
      </c>
      <c r="H44" s="82">
        <f>E44*G44</f>
        <v>343.73</v>
      </c>
      <c r="I44" s="114"/>
    </row>
    <row r="45" spans="1:9" s="3" customFormat="1" ht="12.75">
      <c r="A45" s="78" t="s">
        <v>193</v>
      </c>
      <c r="B45" s="78" t="s">
        <v>262</v>
      </c>
      <c r="C45" s="101" t="s">
        <v>263</v>
      </c>
      <c r="D45" s="78" t="s">
        <v>36</v>
      </c>
      <c r="E45" s="80">
        <v>18.96</v>
      </c>
      <c r="F45" s="81">
        <v>5.2</v>
      </c>
      <c r="G45" s="81">
        <v>6.59</v>
      </c>
      <c r="H45" s="82">
        <f>E45*G45</f>
        <v>124.9464</v>
      </c>
      <c r="I45" s="114"/>
    </row>
    <row r="46" spans="1:9" s="3" customFormat="1" ht="22.5">
      <c r="A46" s="78" t="s">
        <v>194</v>
      </c>
      <c r="B46" s="148" t="s">
        <v>242</v>
      </c>
      <c r="C46" s="118" t="s">
        <v>264</v>
      </c>
      <c r="D46" s="78" t="s">
        <v>8</v>
      </c>
      <c r="E46" s="80">
        <v>1</v>
      </c>
      <c r="F46" s="81">
        <v>113.66</v>
      </c>
      <c r="G46" s="81">
        <v>144.17</v>
      </c>
      <c r="H46" s="82">
        <f>E46*G46</f>
        <v>144.17</v>
      </c>
      <c r="I46" s="114"/>
    </row>
    <row r="47" spans="1:9" s="3" customFormat="1" ht="12.75">
      <c r="A47" s="185">
        <v>3</v>
      </c>
      <c r="B47" s="186"/>
      <c r="C47" s="191" t="s">
        <v>101</v>
      </c>
      <c r="D47" s="185"/>
      <c r="E47" s="188"/>
      <c r="F47" s="192"/>
      <c r="G47" s="189"/>
      <c r="H47" s="190">
        <f>H48+H52</f>
        <v>23682.575999999997</v>
      </c>
      <c r="I47" s="115"/>
    </row>
    <row r="48" spans="1:9" s="63" customFormat="1" ht="12.75">
      <c r="A48" s="73" t="s">
        <v>14</v>
      </c>
      <c r="B48" s="77"/>
      <c r="C48" s="102" t="s">
        <v>102</v>
      </c>
      <c r="D48" s="73"/>
      <c r="E48" s="74"/>
      <c r="F48" s="81"/>
      <c r="G48" s="75"/>
      <c r="H48" s="76">
        <f>H49+H50+H51</f>
        <v>2643.2227999999996</v>
      </c>
      <c r="I48" s="116"/>
    </row>
    <row r="49" spans="1:9" s="3" customFormat="1" ht="33.75">
      <c r="A49" s="170" t="s">
        <v>37</v>
      </c>
      <c r="B49" s="171" t="s">
        <v>103</v>
      </c>
      <c r="C49" s="176" t="s">
        <v>66</v>
      </c>
      <c r="D49" s="170" t="s">
        <v>9</v>
      </c>
      <c r="E49" s="173">
        <v>241</v>
      </c>
      <c r="F49" s="174">
        <v>0</v>
      </c>
      <c r="G49" s="174">
        <v>0</v>
      </c>
      <c r="H49" s="175">
        <f>E49*F49</f>
        <v>0</v>
      </c>
      <c r="I49" s="114"/>
    </row>
    <row r="50" spans="1:9" s="3" customFormat="1" ht="22.5">
      <c r="A50" s="170" t="s">
        <v>104</v>
      </c>
      <c r="B50" s="171" t="s">
        <v>164</v>
      </c>
      <c r="C50" s="172" t="s">
        <v>165</v>
      </c>
      <c r="D50" s="170" t="s">
        <v>9</v>
      </c>
      <c r="E50" s="173">
        <v>241</v>
      </c>
      <c r="F50" s="174">
        <v>0</v>
      </c>
      <c r="G50" s="174">
        <v>0</v>
      </c>
      <c r="H50" s="175">
        <f>E50*F50</f>
        <v>0</v>
      </c>
      <c r="I50" s="114"/>
    </row>
    <row r="51" spans="1:9" s="3" customFormat="1" ht="22.5" customHeight="1">
      <c r="A51" s="211" t="s">
        <v>105</v>
      </c>
      <c r="B51" s="220" t="s">
        <v>283</v>
      </c>
      <c r="C51" s="218" t="s">
        <v>160</v>
      </c>
      <c r="D51" s="211" t="s">
        <v>8</v>
      </c>
      <c r="E51" s="214">
        <v>28.97</v>
      </c>
      <c r="F51" s="215">
        <v>71.93</v>
      </c>
      <c r="G51" s="81">
        <v>91.24</v>
      </c>
      <c r="H51" s="216">
        <f>E51*G51</f>
        <v>2643.2227999999996</v>
      </c>
      <c r="I51" s="114"/>
    </row>
    <row r="52" spans="1:9" s="3" customFormat="1" ht="17.25" customHeight="1">
      <c r="A52" s="73" t="s">
        <v>49</v>
      </c>
      <c r="B52" s="77"/>
      <c r="C52" s="102" t="s">
        <v>183</v>
      </c>
      <c r="D52" s="73"/>
      <c r="E52" s="74"/>
      <c r="F52" s="81"/>
      <c r="G52" s="75"/>
      <c r="H52" s="76">
        <f>H53+H54+H55+H56+H57+H58+H59+H60+H61+H62+H63+H64</f>
        <v>21039.353199999998</v>
      </c>
      <c r="I52" s="116"/>
    </row>
    <row r="53" spans="1:9" s="3" customFormat="1" ht="22.5">
      <c r="A53" s="170" t="s">
        <v>50</v>
      </c>
      <c r="B53" s="199" t="s">
        <v>240</v>
      </c>
      <c r="C53" s="197" t="s">
        <v>241</v>
      </c>
      <c r="D53" s="200" t="s">
        <v>8</v>
      </c>
      <c r="E53" s="173">
        <v>6.27</v>
      </c>
      <c r="F53" s="174">
        <v>0</v>
      </c>
      <c r="G53" s="174">
        <v>0</v>
      </c>
      <c r="H53" s="175">
        <f>E53*F53</f>
        <v>0</v>
      </c>
      <c r="I53" s="114"/>
    </row>
    <row r="54" spans="1:9" s="3" customFormat="1" ht="22.5">
      <c r="A54" s="170" t="s">
        <v>149</v>
      </c>
      <c r="B54" s="201" t="s">
        <v>235</v>
      </c>
      <c r="C54" s="176" t="s">
        <v>68</v>
      </c>
      <c r="D54" s="200" t="s">
        <v>19</v>
      </c>
      <c r="E54" s="173">
        <v>48</v>
      </c>
      <c r="F54" s="174">
        <v>0</v>
      </c>
      <c r="G54" s="174">
        <v>0</v>
      </c>
      <c r="H54" s="175">
        <f aca="true" t="shared" si="1" ref="H54:H62">E54*F54</f>
        <v>0</v>
      </c>
      <c r="I54" s="114"/>
    </row>
    <row r="55" spans="1:9" s="3" customFormat="1" ht="22.5">
      <c r="A55" s="170" t="s">
        <v>150</v>
      </c>
      <c r="B55" s="202" t="s">
        <v>206</v>
      </c>
      <c r="C55" s="176" t="s">
        <v>52</v>
      </c>
      <c r="D55" s="200" t="s">
        <v>9</v>
      </c>
      <c r="E55" s="173">
        <v>25.93</v>
      </c>
      <c r="F55" s="174">
        <v>0</v>
      </c>
      <c r="G55" s="174">
        <v>0</v>
      </c>
      <c r="H55" s="175">
        <f t="shared" si="1"/>
        <v>0</v>
      </c>
      <c r="I55" s="114"/>
    </row>
    <row r="56" spans="1:9" s="3" customFormat="1" ht="22.5">
      <c r="A56" s="170" t="s">
        <v>151</v>
      </c>
      <c r="B56" s="201" t="s">
        <v>53</v>
      </c>
      <c r="C56" s="176" t="s">
        <v>70</v>
      </c>
      <c r="D56" s="200" t="s">
        <v>36</v>
      </c>
      <c r="E56" s="173">
        <v>173.88</v>
      </c>
      <c r="F56" s="174">
        <v>0</v>
      </c>
      <c r="G56" s="174">
        <v>0</v>
      </c>
      <c r="H56" s="175">
        <f t="shared" si="1"/>
        <v>0</v>
      </c>
      <c r="I56" s="114"/>
    </row>
    <row r="57" spans="1:9" s="3" customFormat="1" ht="23.25" customHeight="1">
      <c r="A57" s="170" t="s">
        <v>152</v>
      </c>
      <c r="B57" s="201" t="s">
        <v>54</v>
      </c>
      <c r="C57" s="176" t="s">
        <v>71</v>
      </c>
      <c r="D57" s="200" t="s">
        <v>8</v>
      </c>
      <c r="E57" s="173">
        <v>2.59</v>
      </c>
      <c r="F57" s="174">
        <v>0</v>
      </c>
      <c r="G57" s="174">
        <v>0</v>
      </c>
      <c r="H57" s="175">
        <f t="shared" si="1"/>
        <v>0</v>
      </c>
      <c r="I57" s="114"/>
    </row>
    <row r="58" spans="1:9" s="3" customFormat="1" ht="22.5">
      <c r="A58" s="170" t="s">
        <v>153</v>
      </c>
      <c r="B58" s="201" t="s">
        <v>254</v>
      </c>
      <c r="C58" s="176" t="s">
        <v>55</v>
      </c>
      <c r="D58" s="200" t="s">
        <v>8</v>
      </c>
      <c r="E58" s="173">
        <v>2.59</v>
      </c>
      <c r="F58" s="174">
        <v>0</v>
      </c>
      <c r="G58" s="174">
        <v>0</v>
      </c>
      <c r="H58" s="175">
        <f t="shared" si="1"/>
        <v>0</v>
      </c>
      <c r="I58" s="114"/>
    </row>
    <row r="59" spans="1:9" s="3" customFormat="1" ht="34.5" customHeight="1">
      <c r="A59" s="170" t="s">
        <v>154</v>
      </c>
      <c r="B59" s="202" t="s">
        <v>203</v>
      </c>
      <c r="C59" s="176" t="s">
        <v>72</v>
      </c>
      <c r="D59" s="200" t="s">
        <v>8</v>
      </c>
      <c r="E59" s="173">
        <v>2.59</v>
      </c>
      <c r="F59" s="174">
        <v>0</v>
      </c>
      <c r="G59" s="174">
        <v>0</v>
      </c>
      <c r="H59" s="175">
        <f t="shared" si="1"/>
        <v>0</v>
      </c>
      <c r="I59" s="114"/>
    </row>
    <row r="60" spans="1:9" s="3" customFormat="1" ht="33.75">
      <c r="A60" s="170" t="s">
        <v>155</v>
      </c>
      <c r="B60" s="202" t="s">
        <v>204</v>
      </c>
      <c r="C60" s="176" t="s">
        <v>73</v>
      </c>
      <c r="D60" s="200" t="s">
        <v>9</v>
      </c>
      <c r="E60" s="173">
        <v>25.93</v>
      </c>
      <c r="F60" s="174">
        <v>0</v>
      </c>
      <c r="G60" s="174">
        <v>0</v>
      </c>
      <c r="H60" s="175">
        <f t="shared" si="1"/>
        <v>0</v>
      </c>
      <c r="I60" s="114"/>
    </row>
    <row r="61" spans="1:9" s="3" customFormat="1" ht="36.75" customHeight="1">
      <c r="A61" s="170" t="s">
        <v>156</v>
      </c>
      <c r="B61" s="201" t="s">
        <v>253</v>
      </c>
      <c r="C61" s="176" t="s">
        <v>74</v>
      </c>
      <c r="D61" s="200" t="s">
        <v>9</v>
      </c>
      <c r="E61" s="173">
        <v>45.93</v>
      </c>
      <c r="F61" s="174">
        <v>0</v>
      </c>
      <c r="G61" s="174">
        <v>0</v>
      </c>
      <c r="H61" s="175">
        <f t="shared" si="1"/>
        <v>0</v>
      </c>
      <c r="I61" s="114"/>
    </row>
    <row r="62" spans="1:9" s="3" customFormat="1" ht="36.75" customHeight="1">
      <c r="A62" s="170" t="s">
        <v>157</v>
      </c>
      <c r="B62" s="201" t="s">
        <v>255</v>
      </c>
      <c r="C62" s="203" t="s">
        <v>243</v>
      </c>
      <c r="D62" s="200" t="s">
        <v>9</v>
      </c>
      <c r="E62" s="173">
        <v>45.93</v>
      </c>
      <c r="F62" s="174">
        <v>0</v>
      </c>
      <c r="G62" s="174">
        <v>0</v>
      </c>
      <c r="H62" s="175">
        <f t="shared" si="1"/>
        <v>0</v>
      </c>
      <c r="I62" s="114"/>
    </row>
    <row r="63" spans="1:9" s="3" customFormat="1" ht="47.25" customHeight="1">
      <c r="A63" s="78" t="s">
        <v>158</v>
      </c>
      <c r="B63" s="226" t="s">
        <v>237</v>
      </c>
      <c r="C63" s="101" t="s">
        <v>76</v>
      </c>
      <c r="D63" s="105" t="s">
        <v>9</v>
      </c>
      <c r="E63" s="80">
        <v>129.64</v>
      </c>
      <c r="F63" s="81">
        <v>104.36</v>
      </c>
      <c r="G63" s="81">
        <v>132.38</v>
      </c>
      <c r="H63" s="82">
        <f>E63*G63</f>
        <v>17161.743199999997</v>
      </c>
      <c r="I63" s="114"/>
    </row>
    <row r="64" spans="1:9" s="3" customFormat="1" ht="12.75">
      <c r="A64" s="211" t="s">
        <v>159</v>
      </c>
      <c r="B64" s="217" t="s">
        <v>278</v>
      </c>
      <c r="C64" s="218" t="s">
        <v>277</v>
      </c>
      <c r="D64" s="219" t="s">
        <v>17</v>
      </c>
      <c r="E64" s="214">
        <v>11</v>
      </c>
      <c r="F64" s="215">
        <v>277.9</v>
      </c>
      <c r="G64" s="81">
        <v>352.51</v>
      </c>
      <c r="H64" s="82">
        <f>E64*G64</f>
        <v>3877.6099999999997</v>
      </c>
      <c r="I64" s="157"/>
    </row>
    <row r="65" spans="1:9" s="3" customFormat="1" ht="12.75">
      <c r="A65" s="185">
        <v>4</v>
      </c>
      <c r="B65" s="186"/>
      <c r="C65" s="191" t="s">
        <v>106</v>
      </c>
      <c r="D65" s="185"/>
      <c r="E65" s="188"/>
      <c r="F65" s="192"/>
      <c r="G65" s="189"/>
      <c r="H65" s="190">
        <f>H66+H67+H68+H69+H70</f>
        <v>21116.384500000004</v>
      </c>
      <c r="I65" s="115"/>
    </row>
    <row r="66" spans="1:9" s="3" customFormat="1" ht="22.5">
      <c r="A66" s="170" t="s">
        <v>48</v>
      </c>
      <c r="B66" s="171" t="s">
        <v>164</v>
      </c>
      <c r="C66" s="172" t="s">
        <v>165</v>
      </c>
      <c r="D66" s="170" t="s">
        <v>9</v>
      </c>
      <c r="E66" s="173">
        <v>754.83</v>
      </c>
      <c r="F66" s="174"/>
      <c r="G66" s="174"/>
      <c r="H66" s="175">
        <f>E66*F66</f>
        <v>0</v>
      </c>
      <c r="I66" s="114"/>
    </row>
    <row r="67" spans="1:9" s="63" customFormat="1" ht="23.25" customHeight="1">
      <c r="A67" s="211" t="s">
        <v>107</v>
      </c>
      <c r="B67" s="217" t="s">
        <v>279</v>
      </c>
      <c r="C67" s="222" t="s">
        <v>280</v>
      </c>
      <c r="D67" s="219" t="s">
        <v>8</v>
      </c>
      <c r="E67" s="214">
        <v>15.07</v>
      </c>
      <c r="F67" s="215">
        <v>112.8</v>
      </c>
      <c r="G67" s="81">
        <v>143.08</v>
      </c>
      <c r="H67" s="216">
        <f>E67*G67</f>
        <v>2156.2156000000004</v>
      </c>
      <c r="I67" s="114"/>
    </row>
    <row r="68" spans="1:9" s="63" customFormat="1" ht="50.25" customHeight="1">
      <c r="A68" s="211" t="s">
        <v>108</v>
      </c>
      <c r="B68" s="221" t="s">
        <v>281</v>
      </c>
      <c r="C68" s="223" t="s">
        <v>282</v>
      </c>
      <c r="D68" s="211" t="s">
        <v>19</v>
      </c>
      <c r="E68" s="214">
        <v>31.19</v>
      </c>
      <c r="F68" s="215">
        <v>35.33</v>
      </c>
      <c r="G68" s="81">
        <v>44.81</v>
      </c>
      <c r="H68" s="216">
        <f>E68*G68</f>
        <v>1397.6239</v>
      </c>
      <c r="I68" s="114"/>
    </row>
    <row r="69" spans="1:9" s="3" customFormat="1" ht="34.5" customHeight="1">
      <c r="A69" s="211" t="s">
        <v>109</v>
      </c>
      <c r="B69" s="212" t="s">
        <v>275</v>
      </c>
      <c r="C69" s="213" t="s">
        <v>276</v>
      </c>
      <c r="D69" s="211" t="s">
        <v>9</v>
      </c>
      <c r="E69" s="214">
        <v>250.25</v>
      </c>
      <c r="F69" s="215">
        <v>55.33</v>
      </c>
      <c r="G69" s="81">
        <v>70.18</v>
      </c>
      <c r="H69" s="216">
        <f>E69*G69</f>
        <v>17562.545000000002</v>
      </c>
      <c r="I69" s="114"/>
    </row>
    <row r="70" spans="1:9" s="63" customFormat="1" ht="45">
      <c r="A70" s="170" t="s">
        <v>110</v>
      </c>
      <c r="B70" s="202" t="s">
        <v>232</v>
      </c>
      <c r="C70" s="197" t="s">
        <v>249</v>
      </c>
      <c r="D70" s="170" t="s">
        <v>9</v>
      </c>
      <c r="E70" s="173">
        <v>504.58</v>
      </c>
      <c r="F70" s="174">
        <v>0</v>
      </c>
      <c r="G70" s="174">
        <v>0</v>
      </c>
      <c r="H70" s="175">
        <f>E70*F70</f>
        <v>0</v>
      </c>
      <c r="I70" s="114"/>
    </row>
    <row r="71" spans="1:9" s="63" customFormat="1" ht="12.75">
      <c r="A71" s="185">
        <v>5</v>
      </c>
      <c r="B71" s="186"/>
      <c r="C71" s="191" t="s">
        <v>111</v>
      </c>
      <c r="D71" s="185"/>
      <c r="E71" s="188"/>
      <c r="F71" s="192"/>
      <c r="G71" s="189"/>
      <c r="H71" s="190">
        <f>H72+H73+H74+H75+H76+H77+H78+H79+H80+H81+H82+H83+H84+H85+H86+H87+H88+H89+H90+H91+H92+H93+H94+H95+H96+H97+H98+H99+H100+H101</f>
        <v>88295.42020000001</v>
      </c>
      <c r="I71" s="115"/>
    </row>
    <row r="72" spans="1:9" ht="13.5" customHeight="1">
      <c r="A72" s="170" t="s">
        <v>167</v>
      </c>
      <c r="B72" s="204" t="s">
        <v>250</v>
      </c>
      <c r="C72" s="176" t="s">
        <v>127</v>
      </c>
      <c r="D72" s="170" t="s">
        <v>17</v>
      </c>
      <c r="E72" s="173">
        <v>28</v>
      </c>
      <c r="F72" s="174"/>
      <c r="G72" s="174"/>
      <c r="H72" s="175">
        <f aca="true" t="shared" si="2" ref="H72:H89">E72*F72</f>
        <v>0</v>
      </c>
      <c r="I72" s="114"/>
    </row>
    <row r="73" spans="1:9" ht="36" customHeight="1">
      <c r="A73" s="78" t="s">
        <v>168</v>
      </c>
      <c r="B73" s="107" t="s">
        <v>233</v>
      </c>
      <c r="C73" s="103" t="s">
        <v>128</v>
      </c>
      <c r="D73" s="78" t="s">
        <v>17</v>
      </c>
      <c r="E73" s="80">
        <v>1</v>
      </c>
      <c r="F73" s="81">
        <v>105.1</v>
      </c>
      <c r="G73" s="81">
        <v>133.31</v>
      </c>
      <c r="H73" s="82">
        <f>E73*G73</f>
        <v>133.31</v>
      </c>
      <c r="I73" s="114"/>
    </row>
    <row r="74" spans="1:9" s="63" customFormat="1" ht="22.5">
      <c r="A74" s="78" t="s">
        <v>169</v>
      </c>
      <c r="B74" s="107" t="s">
        <v>231</v>
      </c>
      <c r="C74" s="103" t="s">
        <v>229</v>
      </c>
      <c r="D74" s="78" t="s">
        <v>17</v>
      </c>
      <c r="E74" s="80">
        <v>48</v>
      </c>
      <c r="F74" s="81">
        <v>40.16</v>
      </c>
      <c r="G74" s="81">
        <v>50.94</v>
      </c>
      <c r="H74" s="82">
        <f aca="true" t="shared" si="3" ref="H74:H79">E74*G74</f>
        <v>2445.12</v>
      </c>
      <c r="I74" s="114"/>
    </row>
    <row r="75" spans="1:9" s="63" customFormat="1" ht="55.5" customHeight="1">
      <c r="A75" s="78" t="s">
        <v>170</v>
      </c>
      <c r="B75" s="107" t="s">
        <v>236</v>
      </c>
      <c r="C75" s="103" t="s">
        <v>129</v>
      </c>
      <c r="D75" s="78" t="s">
        <v>17</v>
      </c>
      <c r="E75" s="80">
        <v>48</v>
      </c>
      <c r="F75" s="81">
        <v>131.23</v>
      </c>
      <c r="G75" s="81">
        <v>166.46</v>
      </c>
      <c r="H75" s="82">
        <f t="shared" si="3"/>
        <v>7990.08</v>
      </c>
      <c r="I75" s="114"/>
    </row>
    <row r="76" spans="1:9" s="3" customFormat="1" ht="21" customHeight="1">
      <c r="A76" s="78" t="s">
        <v>171</v>
      </c>
      <c r="B76" s="107" t="s">
        <v>265</v>
      </c>
      <c r="C76" s="209" t="s">
        <v>266</v>
      </c>
      <c r="D76" s="78" t="s">
        <v>17</v>
      </c>
      <c r="E76" s="80">
        <v>7</v>
      </c>
      <c r="F76" s="81">
        <v>6.34</v>
      </c>
      <c r="G76" s="81">
        <v>8.04</v>
      </c>
      <c r="H76" s="82">
        <f t="shared" si="3"/>
        <v>56.279999999999994</v>
      </c>
      <c r="I76" s="114"/>
    </row>
    <row r="77" spans="1:9" s="63" customFormat="1" ht="12" customHeight="1">
      <c r="A77" s="78" t="s">
        <v>172</v>
      </c>
      <c r="B77" s="107" t="s">
        <v>267</v>
      </c>
      <c r="C77" s="103" t="s">
        <v>130</v>
      </c>
      <c r="D77" s="78" t="s">
        <v>17</v>
      </c>
      <c r="E77" s="80">
        <v>7</v>
      </c>
      <c r="F77" s="81">
        <v>10.29</v>
      </c>
      <c r="G77" s="81">
        <v>13.05</v>
      </c>
      <c r="H77" s="82">
        <f t="shared" si="3"/>
        <v>91.35000000000001</v>
      </c>
      <c r="I77" s="114"/>
    </row>
    <row r="78" spans="1:9" s="3" customFormat="1" ht="24.75" customHeight="1">
      <c r="A78" s="78" t="s">
        <v>173</v>
      </c>
      <c r="B78" s="107" t="s">
        <v>207</v>
      </c>
      <c r="C78" s="103" t="s">
        <v>131</v>
      </c>
      <c r="D78" s="78" t="s">
        <v>17</v>
      </c>
      <c r="E78" s="80">
        <v>1</v>
      </c>
      <c r="F78" s="81">
        <v>28.88</v>
      </c>
      <c r="G78" s="81">
        <v>36.63</v>
      </c>
      <c r="H78" s="82">
        <f t="shared" si="3"/>
        <v>36.63</v>
      </c>
      <c r="I78" s="114"/>
    </row>
    <row r="79" spans="1:9" s="3" customFormat="1" ht="22.5">
      <c r="A79" s="78" t="s">
        <v>112</v>
      </c>
      <c r="B79" s="107" t="s">
        <v>208</v>
      </c>
      <c r="C79" s="103" t="s">
        <v>132</v>
      </c>
      <c r="D79" s="78" t="s">
        <v>17</v>
      </c>
      <c r="E79" s="80">
        <v>2</v>
      </c>
      <c r="F79" s="81">
        <v>14.9</v>
      </c>
      <c r="G79" s="81">
        <v>18.9</v>
      </c>
      <c r="H79" s="82">
        <f t="shared" si="3"/>
        <v>37.8</v>
      </c>
      <c r="I79" s="114"/>
    </row>
    <row r="80" spans="1:9" s="3" customFormat="1" ht="24" customHeight="1">
      <c r="A80" s="170" t="s">
        <v>113</v>
      </c>
      <c r="B80" s="202" t="s">
        <v>224</v>
      </c>
      <c r="C80" s="176" t="s">
        <v>223</v>
      </c>
      <c r="D80" s="170" t="s">
        <v>19</v>
      </c>
      <c r="E80" s="173">
        <v>450</v>
      </c>
      <c r="F80" s="174">
        <v>0</v>
      </c>
      <c r="G80" s="174">
        <v>0</v>
      </c>
      <c r="H80" s="175">
        <f t="shared" si="2"/>
        <v>0</v>
      </c>
      <c r="I80" s="114"/>
    </row>
    <row r="81" spans="1:9" s="3" customFormat="1" ht="24.75" customHeight="1">
      <c r="A81" s="170" t="s">
        <v>174</v>
      </c>
      <c r="B81" s="202" t="s">
        <v>225</v>
      </c>
      <c r="C81" s="176" t="s">
        <v>226</v>
      </c>
      <c r="D81" s="170" t="s">
        <v>19</v>
      </c>
      <c r="E81" s="173">
        <v>60</v>
      </c>
      <c r="F81" s="174">
        <v>0</v>
      </c>
      <c r="G81" s="174">
        <v>0</v>
      </c>
      <c r="H81" s="175">
        <f t="shared" si="2"/>
        <v>0</v>
      </c>
      <c r="I81" s="114"/>
    </row>
    <row r="82" spans="1:9" s="3" customFormat="1" ht="24.75" customHeight="1">
      <c r="A82" s="170" t="s">
        <v>175</v>
      </c>
      <c r="B82" s="202" t="s">
        <v>228</v>
      </c>
      <c r="C82" s="176" t="s">
        <v>227</v>
      </c>
      <c r="D82" s="170" t="s">
        <v>19</v>
      </c>
      <c r="E82" s="173">
        <v>4</v>
      </c>
      <c r="F82" s="174">
        <v>0</v>
      </c>
      <c r="G82" s="174">
        <v>0</v>
      </c>
      <c r="H82" s="175">
        <f t="shared" si="2"/>
        <v>0</v>
      </c>
      <c r="I82" s="114"/>
    </row>
    <row r="83" spans="1:9" s="63" customFormat="1" ht="22.5">
      <c r="A83" s="170" t="s">
        <v>114</v>
      </c>
      <c r="B83" s="204" t="s">
        <v>251</v>
      </c>
      <c r="C83" s="176" t="s">
        <v>97</v>
      </c>
      <c r="D83" s="170" t="s">
        <v>19</v>
      </c>
      <c r="E83" s="173">
        <v>9</v>
      </c>
      <c r="F83" s="174">
        <v>0</v>
      </c>
      <c r="G83" s="174">
        <v>0</v>
      </c>
      <c r="H83" s="175">
        <f t="shared" si="2"/>
        <v>0</v>
      </c>
      <c r="I83" s="114"/>
    </row>
    <row r="84" spans="1:9" s="63" customFormat="1" ht="24.75" customHeight="1">
      <c r="A84" s="170" t="s">
        <v>115</v>
      </c>
      <c r="B84" s="204" t="s">
        <v>209</v>
      </c>
      <c r="C84" s="176" t="s">
        <v>133</v>
      </c>
      <c r="D84" s="170" t="s">
        <v>19</v>
      </c>
      <c r="E84" s="173">
        <v>12</v>
      </c>
      <c r="F84" s="174">
        <v>0</v>
      </c>
      <c r="G84" s="174">
        <v>0</v>
      </c>
      <c r="H84" s="175">
        <f t="shared" si="2"/>
        <v>0</v>
      </c>
      <c r="I84" s="114"/>
    </row>
    <row r="85" spans="1:9" s="3" customFormat="1" ht="36" customHeight="1">
      <c r="A85" s="78" t="s">
        <v>116</v>
      </c>
      <c r="B85" s="150" t="s">
        <v>230</v>
      </c>
      <c r="C85" s="103" t="s">
        <v>134</v>
      </c>
      <c r="D85" s="78" t="s">
        <v>17</v>
      </c>
      <c r="E85" s="80">
        <v>24</v>
      </c>
      <c r="F85" s="81">
        <v>1363.88</v>
      </c>
      <c r="G85" s="81">
        <v>1730.08</v>
      </c>
      <c r="H85" s="82">
        <f>E85*G85</f>
        <v>41521.92</v>
      </c>
      <c r="I85" s="114"/>
    </row>
    <row r="86" spans="1:9" ht="22.5">
      <c r="A86" s="78" t="s">
        <v>117</v>
      </c>
      <c r="B86" s="151" t="s">
        <v>210</v>
      </c>
      <c r="C86" s="103" t="s">
        <v>135</v>
      </c>
      <c r="D86" s="78" t="s">
        <v>17</v>
      </c>
      <c r="E86" s="80">
        <v>1</v>
      </c>
      <c r="F86" s="81">
        <v>1167.41</v>
      </c>
      <c r="G86" s="81">
        <v>1480.85</v>
      </c>
      <c r="H86" s="82">
        <f>E86*G86</f>
        <v>1480.85</v>
      </c>
      <c r="I86" s="114"/>
    </row>
    <row r="87" spans="1:9" s="63" customFormat="1" ht="21" customHeight="1">
      <c r="A87" s="228" t="s">
        <v>118</v>
      </c>
      <c r="B87" s="229" t="s">
        <v>211</v>
      </c>
      <c r="C87" s="230" t="s">
        <v>290</v>
      </c>
      <c r="D87" s="228" t="s">
        <v>17</v>
      </c>
      <c r="E87" s="231">
        <v>1</v>
      </c>
      <c r="F87" s="232"/>
      <c r="G87" s="232"/>
      <c r="H87" s="233">
        <f t="shared" si="2"/>
        <v>0</v>
      </c>
      <c r="I87" s="114"/>
    </row>
    <row r="88" spans="1:9" s="63" customFormat="1" ht="20.25" customHeight="1">
      <c r="A88" s="228" t="s">
        <v>176</v>
      </c>
      <c r="B88" s="229" t="s">
        <v>212</v>
      </c>
      <c r="C88" s="230" t="s">
        <v>290</v>
      </c>
      <c r="D88" s="228" t="s">
        <v>17</v>
      </c>
      <c r="E88" s="231">
        <v>7</v>
      </c>
      <c r="F88" s="232"/>
      <c r="G88" s="232"/>
      <c r="H88" s="233">
        <f t="shared" si="2"/>
        <v>0</v>
      </c>
      <c r="I88" s="114"/>
    </row>
    <row r="89" spans="1:9" s="63" customFormat="1" ht="23.25" customHeight="1">
      <c r="A89" s="228" t="s">
        <v>177</v>
      </c>
      <c r="B89" s="234" t="s">
        <v>252</v>
      </c>
      <c r="C89" s="230" t="s">
        <v>290</v>
      </c>
      <c r="D89" s="228" t="s">
        <v>17</v>
      </c>
      <c r="E89" s="231">
        <v>1</v>
      </c>
      <c r="F89" s="232"/>
      <c r="G89" s="232"/>
      <c r="H89" s="233">
        <f t="shared" si="2"/>
        <v>0</v>
      </c>
      <c r="I89" s="114"/>
    </row>
    <row r="90" spans="1:9" s="3" customFormat="1" ht="27.75" customHeight="1">
      <c r="A90" s="78" t="s">
        <v>178</v>
      </c>
      <c r="B90" s="106" t="s">
        <v>269</v>
      </c>
      <c r="C90" s="208" t="s">
        <v>268</v>
      </c>
      <c r="D90" s="78" t="s">
        <v>17</v>
      </c>
      <c r="E90" s="80">
        <v>1</v>
      </c>
      <c r="F90" s="81">
        <v>140.1</v>
      </c>
      <c r="G90" s="81">
        <v>177.71</v>
      </c>
      <c r="H90" s="82">
        <f>E90*G90</f>
        <v>177.71</v>
      </c>
      <c r="I90" s="114"/>
    </row>
    <row r="91" spans="1:9" s="63" customFormat="1" ht="22.5">
      <c r="A91" s="78" t="s">
        <v>179</v>
      </c>
      <c r="B91" s="106" t="s">
        <v>213</v>
      </c>
      <c r="C91" s="103" t="s">
        <v>136</v>
      </c>
      <c r="D91" s="78" t="s">
        <v>17</v>
      </c>
      <c r="E91" s="80">
        <v>48</v>
      </c>
      <c r="F91" s="81">
        <v>127.41</v>
      </c>
      <c r="G91" s="81">
        <v>161.61</v>
      </c>
      <c r="H91" s="82">
        <f aca="true" t="shared" si="4" ref="H91:H99">E91*G91</f>
        <v>7757.280000000001</v>
      </c>
      <c r="I91" s="114"/>
    </row>
    <row r="92" spans="1:9" s="63" customFormat="1" ht="22.5">
      <c r="A92" s="78" t="s">
        <v>180</v>
      </c>
      <c r="B92" s="106" t="s">
        <v>214</v>
      </c>
      <c r="C92" s="103" t="s">
        <v>137</v>
      </c>
      <c r="D92" s="78" t="s">
        <v>17</v>
      </c>
      <c r="E92" s="80">
        <v>2</v>
      </c>
      <c r="F92" s="81">
        <v>14.95</v>
      </c>
      <c r="G92" s="81">
        <v>18.96</v>
      </c>
      <c r="H92" s="82">
        <f t="shared" si="4"/>
        <v>37.92</v>
      </c>
      <c r="I92" s="114"/>
    </row>
    <row r="93" spans="1:9" s="3" customFormat="1" ht="36.75" customHeight="1">
      <c r="A93" s="78" t="s">
        <v>119</v>
      </c>
      <c r="B93" s="106" t="s">
        <v>215</v>
      </c>
      <c r="C93" s="103" t="s">
        <v>138</v>
      </c>
      <c r="D93" s="78" t="s">
        <v>17</v>
      </c>
      <c r="E93" s="80">
        <v>1</v>
      </c>
      <c r="F93" s="81">
        <v>18.57</v>
      </c>
      <c r="G93" s="81">
        <v>23.55</v>
      </c>
      <c r="H93" s="82">
        <f t="shared" si="4"/>
        <v>23.55</v>
      </c>
      <c r="I93" s="114"/>
    </row>
    <row r="94" spans="1:9" s="3" customFormat="1" ht="48" customHeight="1">
      <c r="A94" s="78" t="s">
        <v>120</v>
      </c>
      <c r="B94" s="106" t="s">
        <v>234</v>
      </c>
      <c r="C94" s="103" t="s">
        <v>139</v>
      </c>
      <c r="D94" s="78" t="s">
        <v>17</v>
      </c>
      <c r="E94" s="80">
        <v>1</v>
      </c>
      <c r="F94" s="81">
        <v>987.16</v>
      </c>
      <c r="G94" s="81">
        <v>1252.21</v>
      </c>
      <c r="H94" s="82">
        <f t="shared" si="4"/>
        <v>1252.21</v>
      </c>
      <c r="I94" s="114"/>
    </row>
    <row r="95" spans="1:9" s="63" customFormat="1" ht="33.75">
      <c r="A95" s="78" t="s">
        <v>121</v>
      </c>
      <c r="B95" s="108" t="s">
        <v>270</v>
      </c>
      <c r="C95" s="103" t="s">
        <v>140</v>
      </c>
      <c r="D95" s="78" t="s">
        <v>19</v>
      </c>
      <c r="E95" s="80">
        <v>2000</v>
      </c>
      <c r="F95" s="81">
        <v>2.99</v>
      </c>
      <c r="G95" s="81">
        <v>3.79</v>
      </c>
      <c r="H95" s="82">
        <f t="shared" si="4"/>
        <v>7580</v>
      </c>
      <c r="I95" s="114"/>
    </row>
    <row r="96" spans="1:9" s="63" customFormat="1" ht="23.25" customHeight="1">
      <c r="A96" s="78" t="s">
        <v>122</v>
      </c>
      <c r="B96" s="104" t="s">
        <v>259</v>
      </c>
      <c r="C96" s="103" t="s">
        <v>91</v>
      </c>
      <c r="D96" s="78" t="s">
        <v>19</v>
      </c>
      <c r="E96" s="80">
        <v>1550</v>
      </c>
      <c r="F96" s="81">
        <v>3.74</v>
      </c>
      <c r="G96" s="81">
        <v>4.74</v>
      </c>
      <c r="H96" s="82">
        <f t="shared" si="4"/>
        <v>7347</v>
      </c>
      <c r="I96" s="114"/>
    </row>
    <row r="97" spans="1:9" ht="24" customHeight="1">
      <c r="A97" s="78" t="s">
        <v>123</v>
      </c>
      <c r="B97" s="106" t="s">
        <v>271</v>
      </c>
      <c r="C97" s="103" t="s">
        <v>141</v>
      </c>
      <c r="D97" s="78" t="s">
        <v>19</v>
      </c>
      <c r="E97" s="80">
        <v>20</v>
      </c>
      <c r="F97" s="81">
        <v>5.55</v>
      </c>
      <c r="G97" s="81">
        <v>7.04</v>
      </c>
      <c r="H97" s="82">
        <f t="shared" si="4"/>
        <v>140.8</v>
      </c>
      <c r="I97" s="114"/>
    </row>
    <row r="98" spans="1:9" ht="24" customHeight="1">
      <c r="A98" s="78" t="s">
        <v>124</v>
      </c>
      <c r="B98" s="106" t="s">
        <v>272</v>
      </c>
      <c r="C98" s="110" t="s">
        <v>142</v>
      </c>
      <c r="D98" s="78" t="s">
        <v>19</v>
      </c>
      <c r="E98" s="80">
        <v>40</v>
      </c>
      <c r="F98" s="81">
        <v>12.42</v>
      </c>
      <c r="G98" s="81">
        <v>15.75</v>
      </c>
      <c r="H98" s="82">
        <f t="shared" si="4"/>
        <v>630</v>
      </c>
      <c r="I98" s="114"/>
    </row>
    <row r="99" spans="1:9" s="63" customFormat="1" ht="15" customHeight="1">
      <c r="A99" s="109" t="s">
        <v>125</v>
      </c>
      <c r="B99" s="119" t="s">
        <v>201</v>
      </c>
      <c r="C99" s="117" t="s">
        <v>143</v>
      </c>
      <c r="D99" s="109" t="s">
        <v>19</v>
      </c>
      <c r="E99" s="111">
        <v>30</v>
      </c>
      <c r="F99" s="81">
        <v>11.49</v>
      </c>
      <c r="G99" s="81">
        <v>14.57</v>
      </c>
      <c r="H99" s="82">
        <f t="shared" si="4"/>
        <v>437.1</v>
      </c>
      <c r="I99" s="114"/>
    </row>
    <row r="100" spans="1:9" s="63" customFormat="1" ht="13.5" customHeight="1">
      <c r="A100" s="205" t="s">
        <v>126</v>
      </c>
      <c r="B100" s="206" t="s">
        <v>186</v>
      </c>
      <c r="C100" s="207" t="s">
        <v>187</v>
      </c>
      <c r="D100" s="170" t="s">
        <v>17</v>
      </c>
      <c r="E100" s="173">
        <v>1</v>
      </c>
      <c r="F100" s="174">
        <v>0</v>
      </c>
      <c r="G100" s="174">
        <v>0</v>
      </c>
      <c r="H100" s="175">
        <f>E100*F100</f>
        <v>0</v>
      </c>
      <c r="I100" s="114"/>
    </row>
    <row r="101" spans="1:9" s="63" customFormat="1" ht="15" customHeight="1">
      <c r="A101" s="73" t="s">
        <v>196</v>
      </c>
      <c r="B101" s="77"/>
      <c r="C101" s="102" t="s">
        <v>195</v>
      </c>
      <c r="D101" s="73"/>
      <c r="E101" s="74"/>
      <c r="F101" s="81"/>
      <c r="G101" s="75"/>
      <c r="H101" s="76">
        <f>H102+H103+H104+H105</f>
        <v>9118.5102</v>
      </c>
      <c r="I101" s="116"/>
    </row>
    <row r="102" spans="1:9" s="63" customFormat="1" ht="26.25" customHeight="1">
      <c r="A102" s="109" t="s">
        <v>197</v>
      </c>
      <c r="B102" s="79" t="s">
        <v>235</v>
      </c>
      <c r="C102" s="101" t="s">
        <v>68</v>
      </c>
      <c r="D102" s="78" t="s">
        <v>19</v>
      </c>
      <c r="E102" s="80">
        <v>81</v>
      </c>
      <c r="F102" s="81">
        <v>49.77</v>
      </c>
      <c r="G102" s="81">
        <v>63.13</v>
      </c>
      <c r="H102" s="82">
        <f>E102*G102</f>
        <v>5113.530000000001</v>
      </c>
      <c r="I102" s="114"/>
    </row>
    <row r="103" spans="1:9" s="63" customFormat="1" ht="37.5" customHeight="1">
      <c r="A103" s="109" t="s">
        <v>198</v>
      </c>
      <c r="B103" s="79" t="s">
        <v>261</v>
      </c>
      <c r="C103" s="210" t="s">
        <v>273</v>
      </c>
      <c r="D103" s="78" t="s">
        <v>8</v>
      </c>
      <c r="E103" s="80">
        <v>6.48</v>
      </c>
      <c r="F103" s="81">
        <v>270.98</v>
      </c>
      <c r="G103" s="81">
        <v>343.73</v>
      </c>
      <c r="H103" s="82">
        <f>E103*G103</f>
        <v>2227.3704000000002</v>
      </c>
      <c r="I103" s="114"/>
    </row>
    <row r="104" spans="1:10" s="63" customFormat="1" ht="22.5">
      <c r="A104" s="109" t="s">
        <v>199</v>
      </c>
      <c r="B104" s="78" t="s">
        <v>262</v>
      </c>
      <c r="C104" s="101" t="s">
        <v>274</v>
      </c>
      <c r="D104" s="78" t="s">
        <v>36</v>
      </c>
      <c r="E104" s="80">
        <v>127.98</v>
      </c>
      <c r="F104" s="81">
        <v>5.2</v>
      </c>
      <c r="G104" s="81">
        <v>6.59</v>
      </c>
      <c r="H104" s="82">
        <f>E104*G104</f>
        <v>843.3882</v>
      </c>
      <c r="I104" s="114"/>
      <c r="J104" s="225"/>
    </row>
    <row r="105" spans="1:9" s="63" customFormat="1" ht="21" customHeight="1">
      <c r="A105" s="109" t="s">
        <v>200</v>
      </c>
      <c r="B105" s="148" t="s">
        <v>242</v>
      </c>
      <c r="C105" s="118" t="s">
        <v>264</v>
      </c>
      <c r="D105" s="78" t="s">
        <v>8</v>
      </c>
      <c r="E105" s="80">
        <v>6.48</v>
      </c>
      <c r="F105" s="81">
        <v>113.66</v>
      </c>
      <c r="G105" s="81">
        <v>144.17</v>
      </c>
      <c r="H105" s="82">
        <f>E105*G105</f>
        <v>934.2216</v>
      </c>
      <c r="I105" s="114"/>
    </row>
    <row r="106" spans="1:9" s="63" customFormat="1" ht="12.75">
      <c r="A106" s="185">
        <v>6</v>
      </c>
      <c r="B106" s="186"/>
      <c r="C106" s="191" t="s">
        <v>144</v>
      </c>
      <c r="D106" s="185"/>
      <c r="E106" s="188"/>
      <c r="F106" s="192"/>
      <c r="G106" s="189"/>
      <c r="H106" s="190">
        <f>H107</f>
        <v>3986.78</v>
      </c>
      <c r="I106" s="115"/>
    </row>
    <row r="107" spans="1:9" s="63" customFormat="1" ht="12" customHeight="1">
      <c r="A107" s="152" t="s">
        <v>145</v>
      </c>
      <c r="B107" s="153" t="s">
        <v>286</v>
      </c>
      <c r="C107" s="154" t="s">
        <v>146</v>
      </c>
      <c r="D107" s="152" t="s">
        <v>17</v>
      </c>
      <c r="E107" s="155">
        <v>1</v>
      </c>
      <c r="F107" s="156">
        <v>3142.91</v>
      </c>
      <c r="G107" s="81">
        <v>3986.78</v>
      </c>
      <c r="H107" s="82">
        <f>E107*G107</f>
        <v>3986.78</v>
      </c>
      <c r="I107" s="157"/>
    </row>
    <row r="108" spans="1:8" s="3" customFormat="1" ht="15">
      <c r="A108" s="65"/>
      <c r="B108" s="66"/>
      <c r="C108" s="241" t="s">
        <v>163</v>
      </c>
      <c r="D108" s="242"/>
      <c r="E108" s="242"/>
      <c r="F108" s="243"/>
      <c r="G108" s="145"/>
      <c r="H108" s="70">
        <f>H106+H71+H65+H47+H17+H13</f>
        <v>202908.1667</v>
      </c>
    </row>
    <row r="109" spans="1:8" s="3" customFormat="1" ht="15.75">
      <c r="A109" s="66"/>
      <c r="B109" s="113"/>
      <c r="C109" s="98"/>
      <c r="D109" s="112"/>
      <c r="E109" s="112"/>
      <c r="F109" s="112"/>
      <c r="G109" s="112"/>
      <c r="H109" s="70"/>
    </row>
    <row r="110" spans="1:8" s="63" customFormat="1" ht="15">
      <c r="A110" s="99" t="s">
        <v>238</v>
      </c>
      <c r="B110" s="100"/>
      <c r="C110" s="147">
        <v>0.2685</v>
      </c>
      <c r="D110" s="58"/>
      <c r="E110" s="58"/>
      <c r="F110" s="58"/>
      <c r="G110" s="58"/>
      <c r="H110" s="96"/>
    </row>
    <row r="111" spans="1:8" s="3" customFormat="1" ht="15">
      <c r="A111" s="121"/>
      <c r="B111" s="122"/>
      <c r="C111" s="144" t="s">
        <v>291</v>
      </c>
      <c r="D111" s="123"/>
      <c r="E111" s="123"/>
      <c r="F111" s="123"/>
      <c r="G111" s="123"/>
      <c r="H111" s="124"/>
    </row>
    <row r="112" spans="1:8" s="3" customFormat="1" ht="15">
      <c r="A112" s="165"/>
      <c r="B112" s="166"/>
      <c r="C112" s="167"/>
      <c r="D112" s="168"/>
      <c r="E112" s="168"/>
      <c r="F112" s="168"/>
      <c r="G112" s="168"/>
      <c r="H112" s="169"/>
    </row>
    <row r="113" spans="1:8" ht="12.75">
      <c r="A113" s="120"/>
      <c r="B113" s="50"/>
      <c r="C113" s="50"/>
      <c r="D113" s="50" t="s">
        <v>46</v>
      </c>
      <c r="E113" s="60"/>
      <c r="F113" s="49"/>
      <c r="G113" s="49"/>
      <c r="H113" s="125"/>
    </row>
    <row r="114" spans="1:9" s="63" customFormat="1" ht="14.25">
      <c r="A114" s="227" t="s">
        <v>287</v>
      </c>
      <c r="B114" s="131"/>
      <c r="C114" s="130"/>
      <c r="D114" s="143" t="s">
        <v>221</v>
      </c>
      <c r="E114" s="141"/>
      <c r="F114" s="126"/>
      <c r="G114" s="126"/>
      <c r="H114" s="142"/>
      <c r="I114" s="129"/>
    </row>
    <row r="115" spans="1:9" s="63" customFormat="1" ht="14.25">
      <c r="A115" s="139" t="s">
        <v>256</v>
      </c>
      <c r="B115" s="131"/>
      <c r="C115" s="131"/>
      <c r="D115" s="50"/>
      <c r="E115" s="127" t="s">
        <v>218</v>
      </c>
      <c r="F115" s="146"/>
      <c r="G115" s="146"/>
      <c r="H115" s="132"/>
      <c r="I115" s="129"/>
    </row>
    <row r="116" spans="1:9" s="63" customFormat="1" ht="14.25">
      <c r="A116" s="139"/>
      <c r="B116" s="131"/>
      <c r="C116" s="131"/>
      <c r="D116" s="50"/>
      <c r="E116" s="127"/>
      <c r="F116" s="146"/>
      <c r="G116" s="146"/>
      <c r="H116" s="132"/>
      <c r="I116" s="129"/>
    </row>
    <row r="117" spans="1:9" s="63" customFormat="1" ht="13.5" thickBot="1">
      <c r="A117" s="135"/>
      <c r="B117" s="131"/>
      <c r="C117" s="131"/>
      <c r="D117" s="50"/>
      <c r="E117" s="131"/>
      <c r="F117" s="131"/>
      <c r="G117" s="131"/>
      <c r="H117" s="132"/>
      <c r="I117" s="129"/>
    </row>
    <row r="118" spans="1:9" s="63" customFormat="1" ht="26.25" thickBot="1">
      <c r="A118" s="158"/>
      <c r="B118" s="224"/>
      <c r="C118" s="256" t="s">
        <v>285</v>
      </c>
      <c r="D118" s="126"/>
      <c r="E118" s="131"/>
      <c r="F118" s="126"/>
      <c r="G118" s="126"/>
      <c r="H118" s="132"/>
      <c r="I118" s="129"/>
    </row>
    <row r="119" spans="1:9" s="63" customFormat="1" ht="14.25">
      <c r="A119" s="139"/>
      <c r="B119" s="257" t="s">
        <v>292</v>
      </c>
      <c r="C119" s="146"/>
      <c r="D119" s="146"/>
      <c r="E119" s="131"/>
      <c r="F119" s="128"/>
      <c r="G119" s="128"/>
      <c r="H119" s="132"/>
      <c r="I119" s="129"/>
    </row>
    <row r="120" spans="1:9" s="64" customFormat="1" ht="15" thickBot="1">
      <c r="A120" s="136"/>
      <c r="B120" s="137"/>
      <c r="C120" s="137"/>
      <c r="D120" s="137"/>
      <c r="E120" s="133"/>
      <c r="F120" s="138"/>
      <c r="G120" s="138"/>
      <c r="H120" s="134"/>
      <c r="I120" s="129"/>
    </row>
    <row r="121" ht="12.75">
      <c r="I121" s="50"/>
    </row>
    <row r="123" spans="1:8" s="68" customFormat="1" ht="12.75">
      <c r="A123"/>
      <c r="B123"/>
      <c r="C123"/>
      <c r="D123"/>
      <c r="E123" s="61"/>
      <c r="F123" s="3"/>
      <c r="G123" s="3"/>
      <c r="H123" s="67"/>
    </row>
    <row r="124" spans="1:8" s="50" customFormat="1" ht="12.75">
      <c r="A124"/>
      <c r="B124"/>
      <c r="C124"/>
      <c r="D124"/>
      <c r="E124" s="61"/>
      <c r="F124" s="3"/>
      <c r="G124" s="3"/>
      <c r="H124" s="67"/>
    </row>
    <row r="125" spans="1:8" s="50" customFormat="1" ht="12.75">
      <c r="A125"/>
      <c r="B125"/>
      <c r="C125"/>
      <c r="D125"/>
      <c r="E125" s="61"/>
      <c r="F125" s="3"/>
      <c r="G125" s="3"/>
      <c r="H125" s="67"/>
    </row>
    <row r="126" spans="1:8" s="50" customFormat="1" ht="12.75">
      <c r="A126"/>
      <c r="B126"/>
      <c r="C126"/>
      <c r="D126"/>
      <c r="E126" s="61"/>
      <c r="F126" s="3"/>
      <c r="G126" s="3"/>
      <c r="H126" s="67"/>
    </row>
    <row r="127" spans="1:8" s="50" customFormat="1" ht="12.75">
      <c r="A127"/>
      <c r="B127"/>
      <c r="C127"/>
      <c r="D127"/>
      <c r="E127" s="61"/>
      <c r="F127" s="3"/>
      <c r="G127" s="3"/>
      <c r="H127" s="67"/>
    </row>
    <row r="128" spans="1:8" s="50" customFormat="1" ht="12.75">
      <c r="A128"/>
      <c r="B128"/>
      <c r="C128"/>
      <c r="D128"/>
      <c r="E128" s="61"/>
      <c r="F128" s="3"/>
      <c r="G128" s="3"/>
      <c r="H128" s="67"/>
    </row>
    <row r="129" spans="1:8" s="69" customFormat="1" ht="12.75">
      <c r="A129"/>
      <c r="B129"/>
      <c r="C129"/>
      <c r="D129"/>
      <c r="E129" s="61"/>
      <c r="F129" s="3"/>
      <c r="G129" s="3"/>
      <c r="H129" s="67"/>
    </row>
  </sheetData>
  <sheetProtection/>
  <mergeCells count="3">
    <mergeCell ref="A6:H6"/>
    <mergeCell ref="A7:H7"/>
    <mergeCell ref="C108:F108"/>
  </mergeCells>
  <printOptions/>
  <pageMargins left="0.5905511811023623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36.57421875" style="0" customWidth="1"/>
    <col min="3" max="5" width="14.57421875" style="0" customWidth="1"/>
    <col min="6" max="6" width="12.8515625" style="0" customWidth="1"/>
  </cols>
  <sheetData>
    <row r="1" spans="1:12" ht="23.25">
      <c r="A1" s="244" t="s">
        <v>5</v>
      </c>
      <c r="B1" s="244"/>
      <c r="C1" s="244"/>
      <c r="D1" s="244"/>
      <c r="E1" s="244"/>
      <c r="F1" s="244"/>
      <c r="G1" s="4"/>
      <c r="H1" s="4"/>
      <c r="I1" s="4"/>
      <c r="J1" s="5"/>
      <c r="K1" s="5"/>
      <c r="L1" s="5"/>
    </row>
    <row r="2" spans="1:12" ht="15.75">
      <c r="A2" s="252" t="s">
        <v>3</v>
      </c>
      <c r="B2" s="253"/>
      <c r="C2" s="253"/>
      <c r="D2" s="253"/>
      <c r="E2" s="253"/>
      <c r="F2" s="254"/>
      <c r="G2" s="6"/>
      <c r="H2" s="6"/>
      <c r="I2" s="6"/>
      <c r="J2" s="5"/>
      <c r="K2" s="5"/>
      <c r="L2" s="5"/>
    </row>
    <row r="3" spans="1:12" ht="15.75">
      <c r="A3" s="249" t="s">
        <v>4</v>
      </c>
      <c r="B3" s="250"/>
      <c r="C3" s="250"/>
      <c r="D3" s="250"/>
      <c r="E3" s="250"/>
      <c r="F3" s="251"/>
      <c r="G3" s="6"/>
      <c r="H3" s="6"/>
      <c r="I3" s="6"/>
      <c r="J3" s="5"/>
      <c r="K3" s="5"/>
      <c r="L3" s="5"/>
    </row>
    <row r="4" spans="1:12" ht="12.75">
      <c r="A4" s="248" t="s">
        <v>18</v>
      </c>
      <c r="B4" s="248"/>
      <c r="C4" s="248"/>
      <c r="D4" s="248"/>
      <c r="E4" s="248"/>
      <c r="F4" s="248"/>
      <c r="G4" s="7"/>
      <c r="H4" s="7"/>
      <c r="I4" s="7"/>
      <c r="J4" s="5"/>
      <c r="K4" s="5"/>
      <c r="L4" s="5"/>
    </row>
    <row r="5" spans="1:12" ht="12.75">
      <c r="A5" s="248" t="s">
        <v>30</v>
      </c>
      <c r="B5" s="248"/>
      <c r="C5" s="248"/>
      <c r="D5" s="248"/>
      <c r="E5" s="248"/>
      <c r="F5" s="248"/>
      <c r="G5" s="7"/>
      <c r="H5" s="7"/>
      <c r="I5" s="7"/>
      <c r="J5" s="5"/>
      <c r="K5" s="5"/>
      <c r="L5" s="5"/>
    </row>
    <row r="6" spans="1:12" ht="12.75">
      <c r="A6" s="54" t="s">
        <v>29</v>
      </c>
      <c r="B6" s="55"/>
      <c r="C6" s="55"/>
      <c r="D6" s="55"/>
      <c r="E6" s="56"/>
      <c r="F6" s="57"/>
      <c r="G6" s="7"/>
      <c r="H6" s="7"/>
      <c r="I6" s="7"/>
      <c r="J6" s="8"/>
      <c r="K6" s="8"/>
      <c r="L6" s="8"/>
    </row>
    <row r="7" spans="1:12" ht="12.75">
      <c r="A7" s="9" t="s">
        <v>7</v>
      </c>
      <c r="B7" s="10" t="s">
        <v>16</v>
      </c>
      <c r="C7" s="11" t="s">
        <v>0</v>
      </c>
      <c r="D7" s="10" t="s">
        <v>1</v>
      </c>
      <c r="E7" s="10" t="s">
        <v>10</v>
      </c>
      <c r="F7" s="10" t="s">
        <v>15</v>
      </c>
      <c r="G7" s="12"/>
      <c r="H7" s="12"/>
      <c r="I7" s="12"/>
      <c r="J7" s="13"/>
      <c r="K7" s="13"/>
      <c r="L7" s="13"/>
    </row>
    <row r="8" spans="1:12" ht="12.75">
      <c r="A8" s="14">
        <v>1</v>
      </c>
      <c r="B8" s="15" t="s">
        <v>21</v>
      </c>
      <c r="C8" s="16" t="e">
        <f>'Planilha - Bastos '!#REF!/2</f>
        <v>#REF!</v>
      </c>
      <c r="D8" s="16">
        <v>51101.6</v>
      </c>
      <c r="E8" s="17" t="e">
        <f aca="true" t="shared" si="0" ref="E8:E13">SUM(C8:D8)</f>
        <v>#REF!</v>
      </c>
      <c r="F8" s="18" t="e">
        <f>E8/E14</f>
        <v>#REF!</v>
      </c>
      <c r="G8" s="19"/>
      <c r="H8" s="19"/>
      <c r="I8" s="19"/>
      <c r="J8" s="20"/>
      <c r="K8" s="20"/>
      <c r="L8" s="20"/>
    </row>
    <row r="9" spans="1:12" ht="12.75">
      <c r="A9" s="21">
        <v>2</v>
      </c>
      <c r="B9" s="15" t="s">
        <v>22</v>
      </c>
      <c r="C9" s="22">
        <v>12238.93</v>
      </c>
      <c r="D9" s="17">
        <v>12238.92</v>
      </c>
      <c r="E9" s="17">
        <f t="shared" si="0"/>
        <v>24477.85</v>
      </c>
      <c r="F9" s="18" t="e">
        <f>E9/E14</f>
        <v>#REF!</v>
      </c>
      <c r="G9" s="19"/>
      <c r="H9" s="19"/>
      <c r="I9" s="19"/>
      <c r="J9" s="20"/>
      <c r="K9" s="20"/>
      <c r="L9" s="20"/>
    </row>
    <row r="10" spans="1:12" ht="12.75">
      <c r="A10" s="21">
        <v>3</v>
      </c>
      <c r="B10" s="15" t="s">
        <v>23</v>
      </c>
      <c r="C10" s="22">
        <f>'Planilha - Bastos '!H25/2</f>
        <v>0</v>
      </c>
      <c r="D10" s="17">
        <f>'Planilha - Bastos '!H25/2</f>
        <v>0</v>
      </c>
      <c r="E10" s="17">
        <f t="shared" si="0"/>
        <v>0</v>
      </c>
      <c r="F10" s="18" t="e">
        <f>E10/E14</f>
        <v>#REF!</v>
      </c>
      <c r="G10" s="19"/>
      <c r="H10" s="19"/>
      <c r="I10" s="19"/>
      <c r="J10" s="19"/>
      <c r="K10" s="19"/>
      <c r="L10" s="19"/>
    </row>
    <row r="11" spans="1:12" ht="12.75">
      <c r="A11" s="21">
        <v>4</v>
      </c>
      <c r="B11" s="15" t="s">
        <v>24</v>
      </c>
      <c r="C11" s="22">
        <f>'Planilha - Bastos '!H40/2</f>
        <v>0</v>
      </c>
      <c r="D11" s="17">
        <v>6024.17</v>
      </c>
      <c r="E11" s="17">
        <f t="shared" si="0"/>
        <v>6024.17</v>
      </c>
      <c r="F11" s="23" t="e">
        <f>E11/E14</f>
        <v>#REF!</v>
      </c>
      <c r="G11" s="19"/>
      <c r="H11" s="19"/>
      <c r="I11" s="19"/>
      <c r="J11" s="19"/>
      <c r="K11" s="19"/>
      <c r="L11" s="19"/>
    </row>
    <row r="12" spans="1:12" ht="12.75">
      <c r="A12" s="21">
        <v>5</v>
      </c>
      <c r="B12" s="15" t="s">
        <v>25</v>
      </c>
      <c r="C12" s="22">
        <v>6573.35</v>
      </c>
      <c r="D12" s="17" t="e">
        <f>'Planilha - Bastos '!#REF!/2</f>
        <v>#REF!</v>
      </c>
      <c r="E12" s="17" t="e">
        <f t="shared" si="0"/>
        <v>#REF!</v>
      </c>
      <c r="F12" s="23" t="e">
        <f>E12/E14</f>
        <v>#REF!</v>
      </c>
      <c r="G12" s="19"/>
      <c r="H12" s="19"/>
      <c r="I12" s="19"/>
      <c r="J12" s="19"/>
      <c r="K12" s="19"/>
      <c r="L12" s="19"/>
    </row>
    <row r="13" spans="1:12" ht="12.75">
      <c r="A13" s="21">
        <v>6</v>
      </c>
      <c r="B13" s="15" t="s">
        <v>26</v>
      </c>
      <c r="C13" s="22" t="e">
        <f>'Planilha - Bastos '!#REF!/2</f>
        <v>#REF!</v>
      </c>
      <c r="D13" s="17" t="e">
        <f>'Planilha - Bastos '!#REF!/2</f>
        <v>#REF!</v>
      </c>
      <c r="E13" s="17" t="e">
        <f t="shared" si="0"/>
        <v>#REF!</v>
      </c>
      <c r="F13" s="23" t="e">
        <f>E13/E14</f>
        <v>#REF!</v>
      </c>
      <c r="G13" s="19"/>
      <c r="H13" s="24"/>
      <c r="I13" s="19"/>
      <c r="J13" s="19"/>
      <c r="K13" s="19"/>
      <c r="L13" s="19"/>
    </row>
    <row r="14" spans="1:12" ht="12.75">
      <c r="A14" s="246" t="s">
        <v>10</v>
      </c>
      <c r="B14" s="246"/>
      <c r="C14" s="25" t="e">
        <f>SUM(C8:C13)</f>
        <v>#REF!</v>
      </c>
      <c r="D14" s="51" t="e">
        <f>SUM(D8:D13)</f>
        <v>#REF!</v>
      </c>
      <c r="E14" s="52" t="e">
        <f>SUM(C14:D14)</f>
        <v>#REF!</v>
      </c>
      <c r="F14" s="26"/>
      <c r="G14" s="19"/>
      <c r="H14" s="19"/>
      <c r="I14" s="19"/>
      <c r="J14" s="19"/>
      <c r="K14" s="19"/>
      <c r="L14" s="19"/>
    </row>
    <row r="15" spans="1:12" ht="12.75">
      <c r="A15" s="246" t="s">
        <v>2</v>
      </c>
      <c r="B15" s="246"/>
      <c r="C15" s="25">
        <v>81386.86</v>
      </c>
      <c r="D15" s="52">
        <v>81386.83</v>
      </c>
      <c r="E15" s="27">
        <f>SUM(C15:D15)</f>
        <v>162773.69</v>
      </c>
      <c r="F15" s="27"/>
      <c r="G15" s="19"/>
      <c r="H15" s="19"/>
      <c r="I15" s="19"/>
      <c r="J15" s="19"/>
      <c r="K15" s="19"/>
      <c r="L15" s="19"/>
    </row>
    <row r="16" spans="1:12" ht="12.75">
      <c r="A16" s="245" t="s">
        <v>15</v>
      </c>
      <c r="B16" s="245"/>
      <c r="C16" s="28">
        <v>0.5</v>
      </c>
      <c r="D16" s="28">
        <v>0.5</v>
      </c>
      <c r="E16" s="28">
        <v>1</v>
      </c>
      <c r="F16" s="28">
        <v>1</v>
      </c>
      <c r="G16" s="29"/>
      <c r="H16" s="24"/>
      <c r="I16" s="19"/>
      <c r="J16" s="19"/>
      <c r="K16" s="19"/>
      <c r="L16" s="19"/>
    </row>
    <row r="17" spans="1:12" ht="12.75">
      <c r="A17" s="30"/>
      <c r="B17" s="31"/>
      <c r="C17" s="32"/>
      <c r="D17" s="32"/>
      <c r="E17" s="32"/>
      <c r="F17" s="33"/>
      <c r="G17" s="34"/>
      <c r="H17" s="34"/>
      <c r="I17" s="34"/>
      <c r="J17" s="34"/>
      <c r="K17" s="34"/>
      <c r="L17" s="34"/>
    </row>
    <row r="18" spans="1:12" ht="12.75">
      <c r="A18" s="35"/>
      <c r="B18" s="36"/>
      <c r="C18" s="37"/>
      <c r="D18" s="37"/>
      <c r="E18" s="37"/>
      <c r="F18" s="38"/>
      <c r="G18" s="34"/>
      <c r="H18" s="34"/>
      <c r="I18" s="34"/>
      <c r="J18" s="34"/>
      <c r="K18" s="34"/>
      <c r="L18" s="34"/>
    </row>
    <row r="19" spans="1:12" ht="21" customHeight="1">
      <c r="A19" s="35"/>
      <c r="B19" s="36"/>
      <c r="C19" s="37"/>
      <c r="D19" s="37"/>
      <c r="E19" s="37"/>
      <c r="F19" s="38"/>
      <c r="G19" s="34"/>
      <c r="H19" s="34"/>
      <c r="I19" s="34"/>
      <c r="J19" s="34"/>
      <c r="K19" s="34"/>
      <c r="L19" s="34"/>
    </row>
    <row r="20" spans="1:12" ht="15" customHeight="1">
      <c r="A20" s="35"/>
      <c r="B20" s="40" t="s">
        <v>284</v>
      </c>
      <c r="C20" s="41"/>
      <c r="D20" s="247" t="s">
        <v>6</v>
      </c>
      <c r="E20" s="247"/>
      <c r="F20" s="38"/>
      <c r="G20" s="34"/>
      <c r="H20" s="34"/>
      <c r="I20" s="34"/>
      <c r="J20" s="34"/>
      <c r="K20" s="34"/>
      <c r="L20" s="34"/>
    </row>
    <row r="21" spans="1:12" ht="19.5" customHeight="1">
      <c r="A21" s="35"/>
      <c r="B21" s="39" t="s">
        <v>27</v>
      </c>
      <c r="C21" s="53"/>
      <c r="D21" s="255" t="s">
        <v>20</v>
      </c>
      <c r="E21" s="255"/>
      <c r="F21" s="38"/>
      <c r="G21" s="34"/>
      <c r="H21" s="34"/>
      <c r="I21" s="34"/>
      <c r="J21" s="34"/>
      <c r="K21" s="34"/>
      <c r="L21" s="34"/>
    </row>
    <row r="22" spans="1:12" ht="12" customHeight="1">
      <c r="A22" s="35"/>
      <c r="B22" s="39"/>
      <c r="C22" s="53"/>
      <c r="D22" s="255" t="s">
        <v>28</v>
      </c>
      <c r="E22" s="255"/>
      <c r="F22" s="42"/>
      <c r="G22" s="43"/>
      <c r="H22" s="43"/>
      <c r="I22" s="43"/>
      <c r="J22" s="43"/>
      <c r="K22" s="43"/>
      <c r="L22" s="43"/>
    </row>
    <row r="23" spans="1:12" ht="12.75">
      <c r="A23" s="35"/>
      <c r="B23" s="36"/>
      <c r="C23" s="44"/>
      <c r="F23" s="38"/>
      <c r="G23" s="34"/>
      <c r="H23" s="34"/>
      <c r="I23" s="34"/>
      <c r="J23" s="34"/>
      <c r="K23" s="34"/>
      <c r="L23" s="34"/>
    </row>
    <row r="24" spans="1:12" ht="12.75">
      <c r="A24" s="45"/>
      <c r="B24" s="46"/>
      <c r="C24" s="47"/>
      <c r="D24" s="47"/>
      <c r="E24" s="47"/>
      <c r="F24" s="48"/>
      <c r="G24" s="34"/>
      <c r="H24" s="34"/>
      <c r="I24" s="34"/>
      <c r="J24" s="34"/>
      <c r="K24" s="34"/>
      <c r="L24" s="34"/>
    </row>
  </sheetData>
  <sheetProtection/>
  <mergeCells count="11">
    <mergeCell ref="D22:E22"/>
    <mergeCell ref="A15:B15"/>
    <mergeCell ref="D21:E21"/>
    <mergeCell ref="A1:F1"/>
    <mergeCell ref="A16:B16"/>
    <mergeCell ref="A14:B14"/>
    <mergeCell ref="D20:E20"/>
    <mergeCell ref="A5:F5"/>
    <mergeCell ref="A4:F4"/>
    <mergeCell ref="A3:F3"/>
    <mergeCell ref="A2:F2"/>
  </mergeCells>
  <printOptions/>
  <pageMargins left="1.5748031496062993" right="1.377952755905511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</cp:lastModifiedBy>
  <cp:lastPrinted>2018-05-07T16:42:00Z</cp:lastPrinted>
  <dcterms:created xsi:type="dcterms:W3CDTF">2007-04-10T12:03:33Z</dcterms:created>
  <dcterms:modified xsi:type="dcterms:W3CDTF">2018-05-07T17:22:15Z</dcterms:modified>
  <cp:category/>
  <cp:version/>
  <cp:contentType/>
  <cp:contentStatus/>
</cp:coreProperties>
</file>