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90" windowWidth="15480" windowHeight="7680" activeTab="0"/>
  </bookViews>
  <sheets>
    <sheet name="Administração Indireta" sheetId="1" r:id="rId1"/>
    <sheet name="Plan1" sheetId="2" r:id="rId2"/>
  </sheets>
  <definedNames>
    <definedName name="_xlnm.Print_Area" localSheetId="0">'Administração Indireta'!$A$1:$J$51</definedName>
  </definedNames>
  <calcPr fullCalcOnLoad="1"/>
</workbook>
</file>

<file path=xl/sharedStrings.xml><?xml version="1.0" encoding="utf-8"?>
<sst xmlns="http://schemas.openxmlformats.org/spreadsheetml/2006/main" count="120" uniqueCount="99">
  <si>
    <t>Total</t>
  </si>
  <si>
    <t>BDI adotado</t>
  </si>
  <si>
    <t>Leis sociais inclusas</t>
  </si>
  <si>
    <t>SERVIÇO</t>
  </si>
  <si>
    <t>ITEM</t>
  </si>
  <si>
    <t>Sim</t>
  </si>
  <si>
    <t>Total Geral=&gt;</t>
  </si>
  <si>
    <t>Local e data</t>
  </si>
  <si>
    <t>PROPONENTE</t>
  </si>
  <si>
    <t>INTERVENÇÃO</t>
  </si>
  <si>
    <t>N. CONTRATO</t>
  </si>
  <si>
    <t>MUNICÍPIO</t>
  </si>
  <si>
    <t>END. INTERVENÇÃO</t>
  </si>
  <si>
    <t>PLANILHA ORÇAMENTÁRIA - EXECUÇÃO DE SERVIÇOS POR ADMINISTRAÇÃO INDIRETA</t>
  </si>
  <si>
    <t>REF. CUSTOS UNIT.</t>
  </si>
  <si>
    <t>PLANILHA ORÇAMENTÁRIA</t>
  </si>
  <si>
    <t>QUANTIDADE</t>
  </si>
  <si>
    <t>UNID.</t>
  </si>
  <si>
    <t>PREÇO UNITÁRIO SEM BDI</t>
  </si>
  <si>
    <t>PREÇO UNITÁRIO COM BDI</t>
  </si>
  <si>
    <t>Prof. Responsável Orçamento</t>
  </si>
  <si>
    <t>1.1</t>
  </si>
  <si>
    <t>m²</t>
  </si>
  <si>
    <t>1.2</t>
  </si>
  <si>
    <t>m</t>
  </si>
  <si>
    <t>Prefeitura Municipal de Bastos</t>
  </si>
  <si>
    <t>Bastos SP</t>
  </si>
  <si>
    <t>CARLOS TAKASHI KOBAYASHI</t>
  </si>
  <si>
    <t>CREA n: 0600966658</t>
  </si>
  <si>
    <t>TOTAL</t>
  </si>
  <si>
    <t>m³</t>
  </si>
  <si>
    <t>MANOEL IRONIDES ROSA</t>
  </si>
  <si>
    <t>02.10.020</t>
  </si>
  <si>
    <t>Broca em concreto armado diâmetro de 20 cm - completa</t>
  </si>
  <si>
    <t>12.01.020</t>
  </si>
  <si>
    <t>1.3</t>
  </si>
  <si>
    <t>17.02.020</t>
  </si>
  <si>
    <t>03.01.020</t>
  </si>
  <si>
    <t>11.03.090</t>
  </si>
  <si>
    <t>unid.</t>
  </si>
  <si>
    <t>Acrílico para quadras e pisos cimentados</t>
  </si>
  <si>
    <t>33.06.020</t>
  </si>
  <si>
    <t>2.2</t>
  </si>
  <si>
    <t>2.1.1</t>
  </si>
  <si>
    <t>2.1.2</t>
  </si>
  <si>
    <t>2.1.3</t>
  </si>
  <si>
    <t>2.1.4</t>
  </si>
  <si>
    <t>3.1</t>
  </si>
  <si>
    <t>3.2</t>
  </si>
  <si>
    <t>3.3</t>
  </si>
  <si>
    <t>4.1</t>
  </si>
  <si>
    <t>32.16.010</t>
  </si>
  <si>
    <t>2.1</t>
  </si>
  <si>
    <t>Prefeito Municipal</t>
  </si>
  <si>
    <t>Placa de identificação para obra</t>
  </si>
  <si>
    <t>02.08.020</t>
  </si>
  <si>
    <t>2.1.5</t>
  </si>
  <si>
    <t>Reforma Praça da Bíblia</t>
  </si>
  <si>
    <t>Rua Goiás esquina com Rua São Paulo</t>
  </si>
  <si>
    <t>SERVIÇOS PRELIMINIARES</t>
  </si>
  <si>
    <t>Demolição manual de concreto simples</t>
  </si>
  <si>
    <t>Remoção de entulho separado de obra com caçamba metálica - terra, alvenaria, concreto,
argamassa, madeira, papel, plástico ou metal</t>
  </si>
  <si>
    <t>05.07.040</t>
  </si>
  <si>
    <t>BANCOS</t>
  </si>
  <si>
    <t>Construção de 2 bancos em alvenaria</t>
  </si>
  <si>
    <t>Escavação manual em solo de 1ª e 2ª categoria em campo aberto</t>
  </si>
  <si>
    <t>06.01.020</t>
  </si>
  <si>
    <t>Alvenaria de elevação de 1/2 tijolo maciço comum</t>
  </si>
  <si>
    <t>14.02.030</t>
  </si>
  <si>
    <t>Reboco</t>
  </si>
  <si>
    <t>Locação de obra</t>
  </si>
  <si>
    <t>33.10.030</t>
  </si>
  <si>
    <t>Tinta acrílica antimofo em massa, inclusive preparo</t>
  </si>
  <si>
    <t>Concreto preparado no local, fck = 20,0 Mpa</t>
  </si>
  <si>
    <t>Bancos de Concreto</t>
  </si>
  <si>
    <t>Banco em concreto pré-moldado com pés vazados, dimensões 200 x 42 x 47 cm</t>
  </si>
  <si>
    <t>35.04.140</t>
  </si>
  <si>
    <t>Aterro manual apiloado de área interna com maço de 30 kg</t>
  </si>
  <si>
    <t>06.12.020</t>
  </si>
  <si>
    <t>2.1.6</t>
  </si>
  <si>
    <t>2.1.7</t>
  </si>
  <si>
    <t>2.1.8</t>
  </si>
  <si>
    <t>2.1.9</t>
  </si>
  <si>
    <t>2.1.10</t>
  </si>
  <si>
    <t>2.2.1</t>
  </si>
  <si>
    <t>CALÇADAS</t>
  </si>
  <si>
    <t>Locação de vias, calçadas, tanques e lagoas</t>
  </si>
  <si>
    <t>02.10.060</t>
  </si>
  <si>
    <t>Piso com requadro em concreto simples com controle fck = 20 Mpa</t>
  </si>
  <si>
    <t>17.05.070</t>
  </si>
  <si>
    <t>MONUMENTO</t>
  </si>
  <si>
    <t>Monumento em aço</t>
  </si>
  <si>
    <t>Mercado</t>
  </si>
  <si>
    <t>Chapisco</t>
  </si>
  <si>
    <t>CPOS 172</t>
  </si>
  <si>
    <t>Tinta acrilico para cimentado</t>
  </si>
  <si>
    <t>2.2.2</t>
  </si>
  <si>
    <t>RECURSOS PRÓPRIOS</t>
  </si>
  <si>
    <t>BASTOS, 19 DE JUNHO DE 2018.</t>
  </si>
</sst>
</file>

<file path=xl/styles.xml><?xml version="1.0" encoding="utf-8"?>
<styleSheet xmlns="http://schemas.openxmlformats.org/spreadsheetml/2006/main">
  <numFmts count="30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* #,##0_);_(* \(#,##0\);_(* &quot;-&quot;_);_(@_)"/>
    <numFmt numFmtId="184" formatCode="_(&quot;R$ &quot;* #,##0.00_);_(&quot;R$ &quot;* \(#,##0.00\);_(&quot;R$ &quot;* &quot;-&quot;??_);_(@_)"/>
    <numFmt numFmtId="185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ashed"/>
    </border>
    <border>
      <left/>
      <right/>
      <top style="dashed"/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 style="dashed"/>
      <right/>
      <top style="double"/>
      <bottom style="dashed"/>
    </border>
    <border>
      <left style="dashed"/>
      <right/>
      <top style="dashed"/>
      <bottom style="dashed"/>
    </border>
    <border>
      <left style="dashed"/>
      <right style="dashed"/>
      <top style="double"/>
      <bottom style="dashed"/>
    </border>
    <border>
      <left/>
      <right/>
      <top/>
      <bottom style="medium"/>
    </border>
    <border>
      <left style="dashed"/>
      <right style="dashed"/>
      <top/>
      <bottom style="dashed"/>
    </border>
    <border>
      <left style="dashed"/>
      <right/>
      <top/>
      <bottom style="dashed"/>
    </border>
    <border>
      <left/>
      <right style="double"/>
      <top style="double"/>
      <bottom style="double"/>
    </border>
    <border>
      <left/>
      <right style="dashed"/>
      <top style="dashed"/>
      <bottom style="dashed"/>
    </border>
    <border>
      <left/>
      <right style="dashed"/>
      <top/>
      <bottom style="dashed"/>
    </border>
    <border>
      <left/>
      <right style="dashed"/>
      <top style="double"/>
      <bottom style="dashed"/>
    </border>
    <border>
      <left style="dashed"/>
      <right style="dashed"/>
      <top style="dashed"/>
      <bottom style="dashed"/>
    </border>
    <border>
      <left/>
      <right style="dashed"/>
      <top style="double"/>
      <bottom style="double"/>
    </border>
    <border>
      <left style="dashed"/>
      <right style="dashed"/>
      <top style="double"/>
      <bottom style="double"/>
    </border>
    <border>
      <left style="dashed"/>
      <right/>
      <top style="double"/>
      <bottom style="double"/>
    </border>
    <border>
      <left style="double"/>
      <right style="dashed"/>
      <top/>
      <bottom style="dashed"/>
    </border>
    <border>
      <left style="double"/>
      <right style="dashed"/>
      <top style="dashed"/>
      <bottom style="dashed"/>
    </border>
    <border>
      <left/>
      <right style="dashed"/>
      <top style="dashed"/>
      <bottom style="double"/>
    </border>
    <border>
      <left style="dashed"/>
      <right style="dashed"/>
      <top style="dashed"/>
      <bottom style="double"/>
    </border>
    <border>
      <left style="dashed"/>
      <right/>
      <top style="dashed"/>
      <bottom style="double"/>
    </border>
    <border>
      <left style="double"/>
      <right style="dashed"/>
      <top style="dashed"/>
      <bottom style="double"/>
    </border>
    <border>
      <left/>
      <right/>
      <top style="double"/>
      <bottom style="double"/>
    </border>
    <border>
      <left style="dashed"/>
      <right>
        <color indexed="63"/>
      </right>
      <top style="double"/>
      <bottom>
        <color indexed="63"/>
      </bottom>
    </border>
    <border>
      <left style="dashed"/>
      <right>
        <color indexed="63"/>
      </right>
      <top>
        <color indexed="63"/>
      </top>
      <bottom style="double"/>
    </border>
    <border>
      <left>
        <color indexed="63"/>
      </left>
      <right style="dashed"/>
      <top style="double"/>
      <bottom>
        <color indexed="63"/>
      </bottom>
    </border>
    <border>
      <left>
        <color indexed="63"/>
      </left>
      <right style="dashed"/>
      <top>
        <color indexed="63"/>
      </top>
      <bottom style="double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5" fillId="20" borderId="5" applyNumberFormat="0" applyAlignment="0" applyProtection="0"/>
    <xf numFmtId="18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85" fontId="1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32" borderId="10" xfId="0" applyFont="1" applyFill="1" applyBorder="1" applyAlignment="1">
      <alignment vertical="center"/>
    </xf>
    <xf numFmtId="0" fontId="4" fillId="32" borderId="11" xfId="0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vertical="center"/>
    </xf>
    <xf numFmtId="0" fontId="4" fillId="32" borderId="13" xfId="0" applyFont="1" applyFill="1" applyBorder="1" applyAlignment="1">
      <alignment horizontal="right" vertical="center"/>
    </xf>
    <xf numFmtId="4" fontId="3" fillId="33" borderId="14" xfId="0" applyNumberFormat="1" applyFont="1" applyFill="1" applyBorder="1" applyAlignment="1">
      <alignment horizontal="center" vertical="center"/>
    </xf>
    <xf numFmtId="4" fontId="3" fillId="33" borderId="15" xfId="0" applyNumberFormat="1" applyFont="1" applyFill="1" applyBorder="1" applyAlignment="1">
      <alignment horizontal="center" vertical="center"/>
    </xf>
    <xf numFmtId="49" fontId="3" fillId="34" borderId="16" xfId="0" applyNumberFormat="1" applyFont="1" applyFill="1" applyBorder="1" applyAlignment="1" applyProtection="1">
      <alignment horizontal="justify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4" fontId="3" fillId="34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9" fontId="3" fillId="34" borderId="18" xfId="0" applyNumberFormat="1" applyFont="1" applyFill="1" applyBorder="1" applyAlignment="1" applyProtection="1">
      <alignment horizontal="justify" vertical="center"/>
      <protection locked="0"/>
    </xf>
    <xf numFmtId="0" fontId="3" fillId="34" borderId="18" xfId="0" applyFont="1" applyFill="1" applyBorder="1" applyAlignment="1" applyProtection="1">
      <alignment horizontal="justify" vertical="center"/>
      <protection locked="0"/>
    </xf>
    <xf numFmtId="0" fontId="3" fillId="34" borderId="18" xfId="0" applyFont="1" applyFill="1" applyBorder="1" applyAlignment="1" applyProtection="1">
      <alignment horizontal="center" vertical="center"/>
      <protection locked="0"/>
    </xf>
    <xf numFmtId="4" fontId="3" fillId="34" borderId="18" xfId="0" applyNumberFormat="1" applyFont="1" applyFill="1" applyBorder="1" applyAlignment="1" applyProtection="1">
      <alignment horizontal="center" vertical="center"/>
      <protection locked="0"/>
    </xf>
    <xf numFmtId="4" fontId="3" fillId="33" borderId="19" xfId="0" applyNumberFormat="1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9" fontId="4" fillId="32" borderId="10" xfId="51" applyFont="1" applyFill="1" applyBorder="1" applyAlignment="1">
      <alignment horizontal="center" vertical="center"/>
    </xf>
    <xf numFmtId="4" fontId="6" fillId="36" borderId="20" xfId="0" applyNumberFormat="1" applyFont="1" applyFill="1" applyBorder="1" applyAlignment="1">
      <alignment horizontal="center" vertical="center"/>
    </xf>
    <xf numFmtId="0" fontId="4" fillId="34" borderId="16" xfId="0" applyFont="1" applyFill="1" applyBorder="1" applyAlignment="1" applyProtection="1">
      <alignment horizontal="center" vertical="center"/>
      <protection locked="0"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4" fontId="3" fillId="33" borderId="21" xfId="0" applyNumberFormat="1" applyFont="1" applyFill="1" applyBorder="1" applyAlignment="1">
      <alignment horizontal="center" vertical="center"/>
    </xf>
    <xf numFmtId="4" fontId="4" fillId="37" borderId="19" xfId="0" applyNumberFormat="1" applyFont="1" applyFill="1" applyBorder="1" applyAlignment="1">
      <alignment horizontal="center" vertical="center"/>
    </xf>
    <xf numFmtId="4" fontId="3" fillId="34" borderId="15" xfId="0" applyNumberFormat="1" applyFont="1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4" fontId="3" fillId="34" borderId="21" xfId="0" applyNumberFormat="1" applyFont="1" applyFill="1" applyBorder="1" applyAlignment="1" applyProtection="1">
      <alignment horizontal="center" vertical="center"/>
      <protection locked="0"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3" fillId="34" borderId="18" xfId="0" applyFont="1" applyFill="1" applyBorder="1" applyAlignment="1" applyProtection="1">
      <alignment horizontal="justify" vertical="center" wrapText="1"/>
      <protection locked="0"/>
    </xf>
    <xf numFmtId="1" fontId="3" fillId="34" borderId="22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/>
    </xf>
    <xf numFmtId="1" fontId="4" fillId="34" borderId="23" xfId="0" applyNumberFormat="1" applyFont="1" applyFill="1" applyBorder="1" applyAlignment="1" applyProtection="1">
      <alignment horizontal="left" vertical="center"/>
      <protection locked="0"/>
    </xf>
    <xf numFmtId="1" fontId="4" fillId="34" borderId="22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4" fontId="3" fillId="33" borderId="15" xfId="0" applyNumberFormat="1" applyFont="1" applyFill="1" applyBorder="1" applyAlignment="1">
      <alignment horizontal="center" vertical="center"/>
    </xf>
    <xf numFmtId="4" fontId="3" fillId="33" borderId="21" xfId="0" applyNumberFormat="1" applyFont="1" applyFill="1" applyBorder="1" applyAlignment="1">
      <alignment horizontal="center" vertical="center"/>
    </xf>
    <xf numFmtId="4" fontId="3" fillId="34" borderId="15" xfId="0" applyNumberFormat="1" applyFont="1" applyFill="1" applyBorder="1" applyAlignment="1" applyProtection="1">
      <alignment horizontal="center" vertical="center"/>
      <protection locked="0"/>
    </xf>
    <xf numFmtId="4" fontId="3" fillId="34" borderId="21" xfId="0" applyNumberFormat="1" applyFont="1" applyFill="1" applyBorder="1" applyAlignment="1" applyProtection="1">
      <alignment horizontal="center" vertical="center"/>
      <protection locked="0"/>
    </xf>
    <xf numFmtId="4" fontId="3" fillId="34" borderId="24" xfId="0" applyNumberFormat="1" applyFont="1" applyFill="1" applyBorder="1" applyAlignment="1" applyProtection="1">
      <alignment horizontal="center" vertical="center"/>
      <protection locked="0"/>
    </xf>
    <xf numFmtId="0" fontId="0" fillId="34" borderId="24" xfId="0" applyFill="1" applyBorder="1" applyAlignment="1" applyProtection="1">
      <alignment horizontal="center" vertical="center"/>
      <protection locked="0"/>
    </xf>
    <xf numFmtId="0" fontId="7" fillId="32" borderId="25" xfId="0" applyFont="1" applyFill="1" applyBorder="1" applyAlignment="1">
      <alignment horizontal="center" vertical="center"/>
    </xf>
    <xf numFmtId="0" fontId="7" fillId="32" borderId="26" xfId="0" applyFont="1" applyFill="1" applyBorder="1" applyAlignment="1">
      <alignment horizontal="center" vertical="center"/>
    </xf>
    <xf numFmtId="0" fontId="7" fillId="32" borderId="27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justify" vertical="center"/>
    </xf>
    <xf numFmtId="0" fontId="4" fillId="33" borderId="18" xfId="0" applyFont="1" applyFill="1" applyBorder="1" applyAlignment="1">
      <alignment horizontal="justify" vertical="center"/>
    </xf>
    <xf numFmtId="0" fontId="3" fillId="34" borderId="18" xfId="0" applyFont="1" applyFill="1" applyBorder="1" applyAlignment="1" applyProtection="1">
      <alignment horizontal="justify" vertical="center"/>
      <protection locked="0"/>
    </xf>
    <xf numFmtId="0" fontId="3" fillId="34" borderId="19" xfId="0" applyFont="1" applyFill="1" applyBorder="1" applyAlignment="1" applyProtection="1">
      <alignment horizontal="justify" vertical="center"/>
      <protection locked="0"/>
    </xf>
    <xf numFmtId="0" fontId="4" fillId="33" borderId="28" xfId="0" applyFont="1" applyFill="1" applyBorder="1" applyAlignment="1">
      <alignment horizontal="justify" vertical="center"/>
    </xf>
    <xf numFmtId="0" fontId="4" fillId="33" borderId="21" xfId="0" applyFont="1" applyFill="1" applyBorder="1" applyAlignment="1">
      <alignment horizontal="justify" vertical="center"/>
    </xf>
    <xf numFmtId="0" fontId="4" fillId="33" borderId="24" xfId="0" applyFont="1" applyFill="1" applyBorder="1" applyAlignment="1">
      <alignment horizontal="justify" vertical="center"/>
    </xf>
    <xf numFmtId="0" fontId="3" fillId="34" borderId="24" xfId="0" applyFont="1" applyFill="1" applyBorder="1" applyAlignment="1" applyProtection="1">
      <alignment horizontal="justify" vertical="center"/>
      <protection locked="0"/>
    </xf>
    <xf numFmtId="0" fontId="3" fillId="34" borderId="15" xfId="0" applyFont="1" applyFill="1" applyBorder="1" applyAlignment="1" applyProtection="1">
      <alignment horizontal="justify" vertical="center"/>
      <protection locked="0"/>
    </xf>
    <xf numFmtId="0" fontId="4" fillId="33" borderId="29" xfId="0" applyFont="1" applyFill="1" applyBorder="1" applyAlignment="1">
      <alignment horizontal="justify" vertical="center"/>
    </xf>
    <xf numFmtId="0" fontId="4" fillId="33" borderId="30" xfId="0" applyFont="1" applyFill="1" applyBorder="1" applyAlignment="1">
      <alignment horizontal="justify" vertical="center"/>
    </xf>
    <xf numFmtId="0" fontId="4" fillId="33" borderId="31" xfId="0" applyFont="1" applyFill="1" applyBorder="1" applyAlignment="1">
      <alignment horizontal="justify" vertical="center"/>
    </xf>
    <xf numFmtId="0" fontId="3" fillId="34" borderId="31" xfId="0" applyFont="1" applyFill="1" applyBorder="1" applyAlignment="1" applyProtection="1">
      <alignment horizontal="justify" vertical="center"/>
      <protection locked="0"/>
    </xf>
    <xf numFmtId="0" fontId="3" fillId="34" borderId="32" xfId="0" applyFont="1" applyFill="1" applyBorder="1" applyAlignment="1" applyProtection="1">
      <alignment horizontal="justify" vertical="center"/>
      <protection locked="0"/>
    </xf>
    <xf numFmtId="0" fontId="4" fillId="33" borderId="33" xfId="0" applyFont="1" applyFill="1" applyBorder="1" applyAlignment="1">
      <alignment horizontal="justify" vertical="center"/>
    </xf>
    <xf numFmtId="4" fontId="4" fillId="35" borderId="12" xfId="0" applyNumberFormat="1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4" fontId="3" fillId="34" borderId="16" xfId="0" applyNumberFormat="1" applyFont="1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5" fillId="32" borderId="34" xfId="0" applyFont="1" applyFill="1" applyBorder="1" applyAlignment="1">
      <alignment horizontal="center" vertical="center"/>
    </xf>
    <xf numFmtId="0" fontId="0" fillId="32" borderId="34" xfId="0" applyFill="1" applyBorder="1" applyAlignment="1">
      <alignment horizontal="center"/>
    </xf>
    <xf numFmtId="0" fontId="4" fillId="33" borderId="23" xfId="0" applyFont="1" applyFill="1" applyBorder="1" applyAlignment="1">
      <alignment horizontal="left" vertical="center"/>
    </xf>
    <xf numFmtId="0" fontId="4" fillId="33" borderId="30" xfId="0" applyFont="1" applyFill="1" applyBorder="1" applyAlignment="1">
      <alignment horizontal="left" vertical="center"/>
    </xf>
    <xf numFmtId="0" fontId="4" fillId="33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" fillId="0" borderId="39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3" fillId="0" borderId="17" xfId="0" applyFont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4" fontId="4" fillId="35" borderId="13" xfId="0" applyNumberFormat="1" applyFont="1" applyFill="1" applyBorder="1" applyAlignment="1">
      <alignment horizontal="center" vertical="center"/>
    </xf>
    <xf numFmtId="0" fontId="4" fillId="0" borderId="39" xfId="0" applyFont="1" applyBorder="1" applyAlignment="1" applyProtection="1">
      <alignment/>
      <protection locked="0"/>
    </xf>
    <xf numFmtId="4" fontId="3" fillId="33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="115" zoomScaleNormal="115" zoomScalePageLayoutView="0" workbookViewId="0" topLeftCell="A7">
      <selection activeCell="J54" sqref="J54"/>
    </sheetView>
  </sheetViews>
  <sheetFormatPr defaultColWidth="9.140625" defaultRowHeight="15"/>
  <cols>
    <col min="1" max="1" width="6.28125" style="37" customWidth="1"/>
    <col min="2" max="2" width="15.28125" style="1" customWidth="1"/>
    <col min="3" max="3" width="37.8515625" style="1" customWidth="1"/>
    <col min="4" max="4" width="6.421875" style="1" customWidth="1"/>
    <col min="5" max="5" width="13.28125" style="1" customWidth="1"/>
    <col min="6" max="9" width="8.57421875" style="1" customWidth="1"/>
    <col min="10" max="10" width="22.00390625" style="1" customWidth="1"/>
    <col min="11" max="16384" width="9.140625" style="1" customWidth="1"/>
  </cols>
  <sheetData>
    <row r="1" spans="1:10" ht="36.75" customHeight="1" thickBot="1" thickTop="1">
      <c r="A1" s="47" t="s">
        <v>15</v>
      </c>
      <c r="B1" s="48"/>
      <c r="C1" s="48"/>
      <c r="D1" s="48"/>
      <c r="E1" s="48"/>
      <c r="F1" s="48"/>
      <c r="G1" s="48"/>
      <c r="H1" s="48"/>
      <c r="I1" s="48"/>
      <c r="J1" s="49"/>
    </row>
    <row r="2" spans="1:10" ht="20.25" customHeight="1" thickTop="1">
      <c r="A2" s="50" t="s">
        <v>8</v>
      </c>
      <c r="B2" s="51"/>
      <c r="C2" s="52" t="s">
        <v>25</v>
      </c>
      <c r="D2" s="53"/>
      <c r="E2" s="54" t="s">
        <v>11</v>
      </c>
      <c r="F2" s="51"/>
      <c r="G2" s="52" t="s">
        <v>26</v>
      </c>
      <c r="H2" s="52"/>
      <c r="I2" s="52"/>
      <c r="J2" s="53"/>
    </row>
    <row r="3" spans="1:10" ht="24" customHeight="1">
      <c r="A3" s="55" t="s">
        <v>9</v>
      </c>
      <c r="B3" s="56"/>
      <c r="C3" s="57" t="s">
        <v>57</v>
      </c>
      <c r="D3" s="58"/>
      <c r="E3" s="59" t="s">
        <v>12</v>
      </c>
      <c r="F3" s="56"/>
      <c r="G3" s="57" t="s">
        <v>58</v>
      </c>
      <c r="H3" s="57"/>
      <c r="I3" s="57"/>
      <c r="J3" s="58"/>
    </row>
    <row r="4" spans="1:10" ht="20.25" customHeight="1" thickBot="1">
      <c r="A4" s="60" t="s">
        <v>10</v>
      </c>
      <c r="B4" s="61"/>
      <c r="C4" s="62" t="s">
        <v>97</v>
      </c>
      <c r="D4" s="63"/>
      <c r="E4" s="64"/>
      <c r="F4" s="61"/>
      <c r="G4" s="62" t="s">
        <v>94</v>
      </c>
      <c r="H4" s="62"/>
      <c r="I4" s="62"/>
      <c r="J4" s="63"/>
    </row>
    <row r="5" ht="11.25" customHeight="1" thickBot="1" thickTop="1"/>
    <row r="6" spans="1:10" ht="33.75" customHeight="1" thickBot="1" thickTop="1">
      <c r="A6" s="69" t="s">
        <v>13</v>
      </c>
      <c r="B6" s="70"/>
      <c r="C6" s="70"/>
      <c r="D6" s="70"/>
      <c r="E6" s="70"/>
      <c r="F6" s="70"/>
      <c r="G6" s="70"/>
      <c r="H6" s="70"/>
      <c r="I6" s="70"/>
      <c r="J6" s="70"/>
    </row>
    <row r="7" spans="1:10" s="14" customFormat="1" ht="13.5" customHeight="1" thickTop="1">
      <c r="A7" s="71" t="s">
        <v>4</v>
      </c>
      <c r="B7" s="73" t="s">
        <v>14</v>
      </c>
      <c r="C7" s="75" t="s">
        <v>3</v>
      </c>
      <c r="D7" s="75" t="s">
        <v>17</v>
      </c>
      <c r="E7" s="75" t="s">
        <v>16</v>
      </c>
      <c r="F7" s="73" t="s">
        <v>18</v>
      </c>
      <c r="G7" s="79"/>
      <c r="H7" s="73" t="s">
        <v>19</v>
      </c>
      <c r="I7" s="79"/>
      <c r="J7" s="77" t="s">
        <v>0</v>
      </c>
    </row>
    <row r="8" spans="1:10" s="14" customFormat="1" ht="13.5" customHeight="1" thickBot="1">
      <c r="A8" s="72"/>
      <c r="B8" s="74"/>
      <c r="C8" s="76"/>
      <c r="D8" s="76"/>
      <c r="E8" s="76"/>
      <c r="F8" s="74"/>
      <c r="G8" s="80"/>
      <c r="H8" s="74"/>
      <c r="I8" s="80"/>
      <c r="J8" s="78"/>
    </row>
    <row r="9" spans="1:10" ht="15.75" customHeight="1" thickTop="1">
      <c r="A9" s="38">
        <v>1</v>
      </c>
      <c r="B9" s="11"/>
      <c r="C9" s="26" t="s">
        <v>59</v>
      </c>
      <c r="D9" s="12"/>
      <c r="E9" s="13"/>
      <c r="F9" s="67"/>
      <c r="G9" s="68"/>
      <c r="H9" s="87"/>
      <c r="I9" s="88"/>
      <c r="J9" s="9"/>
    </row>
    <row r="10" spans="1:10" ht="15.75" customHeight="1">
      <c r="A10" s="36" t="s">
        <v>21</v>
      </c>
      <c r="B10" s="18" t="s">
        <v>55</v>
      </c>
      <c r="C10" s="19" t="s">
        <v>54</v>
      </c>
      <c r="D10" s="20" t="s">
        <v>22</v>
      </c>
      <c r="E10" s="21">
        <v>4.5</v>
      </c>
      <c r="F10" s="43">
        <v>359.04</v>
      </c>
      <c r="G10" s="44"/>
      <c r="H10" s="41">
        <f>ROUND(F10*(1+$D$38),2)</f>
        <v>430.85</v>
      </c>
      <c r="I10" s="42"/>
      <c r="J10" s="22">
        <f>ROUND(H10*E10,2)</f>
        <v>1938.83</v>
      </c>
    </row>
    <row r="11" spans="1:10" ht="27" customHeight="1">
      <c r="A11" s="36" t="s">
        <v>23</v>
      </c>
      <c r="B11" s="18" t="s">
        <v>37</v>
      </c>
      <c r="C11" s="19" t="s">
        <v>60</v>
      </c>
      <c r="D11" s="20" t="s">
        <v>30</v>
      </c>
      <c r="E11" s="21">
        <f>107.48*0.05</f>
        <v>5.3740000000000006</v>
      </c>
      <c r="F11" s="43">
        <v>140.58</v>
      </c>
      <c r="G11" s="44"/>
      <c r="H11" s="41">
        <f>ROUND(F11*(1+$D$38),2)</f>
        <v>168.7</v>
      </c>
      <c r="I11" s="42"/>
      <c r="J11" s="22">
        <f aca="true" t="shared" si="0" ref="J11:J27">ROUND(H11*E11,2)</f>
        <v>906.59</v>
      </c>
    </row>
    <row r="12" spans="1:10" ht="47.25" customHeight="1">
      <c r="A12" s="36" t="s">
        <v>35</v>
      </c>
      <c r="B12" s="18" t="s">
        <v>62</v>
      </c>
      <c r="C12" s="35" t="s">
        <v>61</v>
      </c>
      <c r="D12" s="20" t="s">
        <v>30</v>
      </c>
      <c r="E12" s="21">
        <f>107.48*0.05</f>
        <v>5.3740000000000006</v>
      </c>
      <c r="F12" s="45">
        <v>82.66</v>
      </c>
      <c r="G12" s="46"/>
      <c r="H12" s="41">
        <f>ROUND(F12*(1+$D$38),2)</f>
        <v>99.19</v>
      </c>
      <c r="I12" s="42"/>
      <c r="J12" s="22">
        <f t="shared" si="0"/>
        <v>533.05</v>
      </c>
    </row>
    <row r="13" spans="1:10" ht="32.25" customHeight="1">
      <c r="A13" s="36"/>
      <c r="B13" s="18"/>
      <c r="C13" s="27" t="s">
        <v>29</v>
      </c>
      <c r="D13" s="20"/>
      <c r="E13" s="21"/>
      <c r="F13" s="45"/>
      <c r="G13" s="46"/>
      <c r="H13" s="41"/>
      <c r="I13" s="42"/>
      <c r="J13" s="29">
        <f>SUM(J9:J12)</f>
        <v>3378.4700000000003</v>
      </c>
    </row>
    <row r="14" spans="1:10" ht="32.25" customHeight="1">
      <c r="A14" s="39">
        <v>2</v>
      </c>
      <c r="B14" s="18"/>
      <c r="C14" s="27" t="s">
        <v>63</v>
      </c>
      <c r="D14" s="20"/>
      <c r="E14" s="21"/>
      <c r="F14" s="45"/>
      <c r="G14" s="46"/>
      <c r="H14" s="41"/>
      <c r="I14" s="42"/>
      <c r="J14" s="22"/>
    </row>
    <row r="15" spans="1:10" ht="32.25" customHeight="1">
      <c r="A15" s="39" t="s">
        <v>52</v>
      </c>
      <c r="B15" s="18"/>
      <c r="C15" s="27" t="s">
        <v>64</v>
      </c>
      <c r="D15" s="20"/>
      <c r="E15" s="21"/>
      <c r="F15" s="45"/>
      <c r="G15" s="46"/>
      <c r="H15" s="41"/>
      <c r="I15" s="42"/>
      <c r="J15" s="22"/>
    </row>
    <row r="16" spans="1:10" ht="32.25" customHeight="1">
      <c r="A16" s="36" t="s">
        <v>43</v>
      </c>
      <c r="B16" s="18" t="s">
        <v>32</v>
      </c>
      <c r="C16" s="19" t="s">
        <v>70</v>
      </c>
      <c r="D16" s="20" t="s">
        <v>22</v>
      </c>
      <c r="E16" s="21">
        <f>4.55+5.64</f>
        <v>10.19</v>
      </c>
      <c r="F16" s="45">
        <v>8.12</v>
      </c>
      <c r="G16" s="46"/>
      <c r="H16" s="41">
        <f aca="true" t="shared" si="1" ref="H16:H25">ROUND(F16*(1+$D$38),2)</f>
        <v>9.74</v>
      </c>
      <c r="I16" s="42"/>
      <c r="J16" s="22">
        <f t="shared" si="0"/>
        <v>99.25</v>
      </c>
    </row>
    <row r="17" spans="1:10" ht="32.25" customHeight="1">
      <c r="A17" s="36" t="s">
        <v>44</v>
      </c>
      <c r="B17" s="18" t="s">
        <v>66</v>
      </c>
      <c r="C17" s="19" t="s">
        <v>65</v>
      </c>
      <c r="D17" s="20" t="s">
        <v>30</v>
      </c>
      <c r="E17" s="21">
        <f>10.19*0.4</f>
        <v>4.076</v>
      </c>
      <c r="F17" s="45">
        <v>31.95</v>
      </c>
      <c r="G17" s="46"/>
      <c r="H17" s="41">
        <f t="shared" si="1"/>
        <v>38.34</v>
      </c>
      <c r="I17" s="42"/>
      <c r="J17" s="22">
        <f t="shared" si="0"/>
        <v>156.27</v>
      </c>
    </row>
    <row r="18" spans="1:10" ht="32.25" customHeight="1">
      <c r="A18" s="36" t="s">
        <v>45</v>
      </c>
      <c r="B18" s="18" t="s">
        <v>34</v>
      </c>
      <c r="C18" s="19" t="s">
        <v>33</v>
      </c>
      <c r="D18" s="20" t="s">
        <v>24</v>
      </c>
      <c r="E18" s="21">
        <v>10</v>
      </c>
      <c r="F18" s="45">
        <v>41.58</v>
      </c>
      <c r="G18" s="46"/>
      <c r="H18" s="41">
        <f t="shared" si="1"/>
        <v>49.9</v>
      </c>
      <c r="I18" s="42"/>
      <c r="J18" s="22">
        <f t="shared" si="0"/>
        <v>499</v>
      </c>
    </row>
    <row r="19" spans="1:10" ht="33" customHeight="1">
      <c r="A19" s="36" t="s">
        <v>46</v>
      </c>
      <c r="B19" s="18" t="s">
        <v>68</v>
      </c>
      <c r="C19" s="19" t="s">
        <v>67</v>
      </c>
      <c r="D19" s="20" t="s">
        <v>22</v>
      </c>
      <c r="E19" s="21">
        <f>(17.19*0.95)+(15.99*1.1)</f>
        <v>33.9195</v>
      </c>
      <c r="F19" s="45">
        <v>72.69</v>
      </c>
      <c r="G19" s="46"/>
      <c r="H19" s="41">
        <f t="shared" si="1"/>
        <v>87.23</v>
      </c>
      <c r="I19" s="42"/>
      <c r="J19" s="22">
        <f t="shared" si="0"/>
        <v>2958.8</v>
      </c>
    </row>
    <row r="20" spans="1:10" ht="33" customHeight="1">
      <c r="A20" s="36" t="s">
        <v>56</v>
      </c>
      <c r="B20" s="18" t="s">
        <v>78</v>
      </c>
      <c r="C20" s="19" t="s">
        <v>77</v>
      </c>
      <c r="D20" s="20" t="s">
        <v>30</v>
      </c>
      <c r="E20" s="21">
        <f>((2.73+1.3)*0.95)+((1.01+1.27)*1.1)</f>
        <v>6.336500000000001</v>
      </c>
      <c r="F20" s="45">
        <v>39.47</v>
      </c>
      <c r="G20" s="46"/>
      <c r="H20" s="41">
        <f t="shared" si="1"/>
        <v>47.36</v>
      </c>
      <c r="I20" s="42"/>
      <c r="J20" s="22">
        <f t="shared" si="0"/>
        <v>300.1</v>
      </c>
    </row>
    <row r="21" spans="1:10" ht="33" customHeight="1">
      <c r="A21" s="36" t="s">
        <v>79</v>
      </c>
      <c r="B21" s="18" t="s">
        <v>38</v>
      </c>
      <c r="C21" s="19" t="s">
        <v>73</v>
      </c>
      <c r="D21" s="20" t="s">
        <v>30</v>
      </c>
      <c r="E21" s="21">
        <f>(2.73+1.3)*0.05</f>
        <v>0.2015</v>
      </c>
      <c r="F21" s="45">
        <v>296.62</v>
      </c>
      <c r="G21" s="46"/>
      <c r="H21" s="41">
        <f t="shared" si="1"/>
        <v>355.94</v>
      </c>
      <c r="I21" s="42"/>
      <c r="J21" s="22">
        <f t="shared" si="0"/>
        <v>71.72</v>
      </c>
    </row>
    <row r="22" spans="1:10" ht="32.25" customHeight="1">
      <c r="A22" s="36" t="s">
        <v>80</v>
      </c>
      <c r="B22" s="18" t="s">
        <v>36</v>
      </c>
      <c r="C22" s="19" t="s">
        <v>93</v>
      </c>
      <c r="D22" s="20" t="s">
        <v>22</v>
      </c>
      <c r="E22" s="21">
        <f>(19.59*0.45)+(15.99*0.25)+0.81+0.99</f>
        <v>14.613000000000001</v>
      </c>
      <c r="F22" s="45">
        <v>4.28</v>
      </c>
      <c r="G22" s="46"/>
      <c r="H22" s="41">
        <f t="shared" si="1"/>
        <v>5.14</v>
      </c>
      <c r="I22" s="42"/>
      <c r="J22" s="22">
        <f t="shared" si="0"/>
        <v>75.11</v>
      </c>
    </row>
    <row r="23" spans="1:10" ht="39" customHeight="1">
      <c r="A23" s="36" t="s">
        <v>81</v>
      </c>
      <c r="B23" s="18" t="s">
        <v>51</v>
      </c>
      <c r="C23" s="19" t="s">
        <v>69</v>
      </c>
      <c r="D23" s="20" t="s">
        <v>22</v>
      </c>
      <c r="E23" s="21">
        <f>(19.59*0.45)+(15.99*0.25)+0.81+0.99</f>
        <v>14.613000000000001</v>
      </c>
      <c r="F23" s="45">
        <v>10.5</v>
      </c>
      <c r="G23" s="46"/>
      <c r="H23" s="41">
        <f t="shared" si="1"/>
        <v>12.6</v>
      </c>
      <c r="I23" s="42"/>
      <c r="J23" s="22">
        <f t="shared" si="0"/>
        <v>184.12</v>
      </c>
    </row>
    <row r="24" spans="1:10" ht="39" customHeight="1">
      <c r="A24" s="36" t="s">
        <v>82</v>
      </c>
      <c r="B24" s="18" t="s">
        <v>71</v>
      </c>
      <c r="C24" s="19" t="s">
        <v>72</v>
      </c>
      <c r="D24" s="20" t="s">
        <v>22</v>
      </c>
      <c r="E24" s="21">
        <f>(19.59*0.45)+(15.99*0.25)+0.81+0.99</f>
        <v>14.613000000000001</v>
      </c>
      <c r="F24" s="43">
        <v>18.31</v>
      </c>
      <c r="G24" s="44"/>
      <c r="H24" s="41">
        <f t="shared" si="1"/>
        <v>21.97</v>
      </c>
      <c r="I24" s="42"/>
      <c r="J24" s="22">
        <f t="shared" si="0"/>
        <v>321.05</v>
      </c>
    </row>
    <row r="25" spans="1:10" ht="39" customHeight="1">
      <c r="A25" s="36" t="s">
        <v>83</v>
      </c>
      <c r="B25" s="18" t="s">
        <v>41</v>
      </c>
      <c r="C25" s="19" t="s">
        <v>40</v>
      </c>
      <c r="D25" s="20" t="s">
        <v>22</v>
      </c>
      <c r="E25" s="21">
        <f>(19.59*0.45)+(15.99*0.25)+0.81+0.99</f>
        <v>14.613000000000001</v>
      </c>
      <c r="F25" s="43">
        <v>14.53</v>
      </c>
      <c r="G25" s="44"/>
      <c r="H25" s="41">
        <f t="shared" si="1"/>
        <v>17.44</v>
      </c>
      <c r="I25" s="42"/>
      <c r="J25" s="22">
        <f t="shared" si="0"/>
        <v>254.85</v>
      </c>
    </row>
    <row r="26" spans="1:10" ht="39" customHeight="1">
      <c r="A26" s="39" t="s">
        <v>42</v>
      </c>
      <c r="B26" s="18"/>
      <c r="C26" s="27" t="s">
        <v>74</v>
      </c>
      <c r="D26" s="20"/>
      <c r="E26" s="21"/>
      <c r="F26" s="45"/>
      <c r="G26" s="46"/>
      <c r="H26" s="41"/>
      <c r="I26" s="42"/>
      <c r="J26" s="22"/>
    </row>
    <row r="27" spans="1:10" ht="39" customHeight="1">
      <c r="A27" s="36" t="s">
        <v>84</v>
      </c>
      <c r="B27" s="18" t="s">
        <v>76</v>
      </c>
      <c r="C27" s="19" t="s">
        <v>75</v>
      </c>
      <c r="D27" s="20" t="s">
        <v>39</v>
      </c>
      <c r="E27" s="21">
        <v>3</v>
      </c>
      <c r="F27" s="45">
        <v>334.99</v>
      </c>
      <c r="G27" s="46"/>
      <c r="H27" s="41">
        <f>ROUND(F27*(1+$D$38),2)</f>
        <v>401.99</v>
      </c>
      <c r="I27" s="42"/>
      <c r="J27" s="22">
        <f t="shared" si="0"/>
        <v>1205.97</v>
      </c>
    </row>
    <row r="28" spans="1:10" ht="39" customHeight="1">
      <c r="A28" s="36" t="s">
        <v>96</v>
      </c>
      <c r="B28" s="18" t="s">
        <v>41</v>
      </c>
      <c r="C28" s="19" t="s">
        <v>95</v>
      </c>
      <c r="D28" s="20" t="s">
        <v>22</v>
      </c>
      <c r="E28" s="21">
        <v>6.51</v>
      </c>
      <c r="F28" s="45">
        <v>14.53</v>
      </c>
      <c r="G28" s="46"/>
      <c r="H28" s="41">
        <f>ROUND(F28*(1+$D$37),2)</f>
        <v>14.53</v>
      </c>
      <c r="I28" s="42"/>
      <c r="J28" s="22">
        <f>ROUND(H28*E28,2)</f>
        <v>94.59</v>
      </c>
    </row>
    <row r="29" spans="1:10" ht="32.25" customHeight="1">
      <c r="A29" s="36"/>
      <c r="B29" s="18"/>
      <c r="C29" s="27" t="s">
        <v>29</v>
      </c>
      <c r="D29" s="20"/>
      <c r="E29" s="21"/>
      <c r="F29" s="30"/>
      <c r="G29" s="31"/>
      <c r="H29" s="10"/>
      <c r="I29" s="28"/>
      <c r="J29" s="29">
        <f>SUM(J16:J28)</f>
        <v>6220.830000000001</v>
      </c>
    </row>
    <row r="30" spans="1:10" ht="32.25" customHeight="1">
      <c r="A30" s="39">
        <v>3</v>
      </c>
      <c r="B30" s="18"/>
      <c r="C30" s="27" t="s">
        <v>85</v>
      </c>
      <c r="D30" s="20"/>
      <c r="E30" s="21"/>
      <c r="F30" s="30"/>
      <c r="G30" s="31"/>
      <c r="H30" s="41"/>
      <c r="I30" s="42"/>
      <c r="J30" s="22"/>
    </row>
    <row r="31" spans="1:10" ht="32.25" customHeight="1">
      <c r="A31" s="36" t="s">
        <v>47</v>
      </c>
      <c r="B31" s="18" t="s">
        <v>87</v>
      </c>
      <c r="C31" s="19" t="s">
        <v>86</v>
      </c>
      <c r="D31" s="20" t="s">
        <v>22</v>
      </c>
      <c r="E31" s="21">
        <v>115.39</v>
      </c>
      <c r="F31" s="43">
        <v>0.98</v>
      </c>
      <c r="G31" s="44"/>
      <c r="H31" s="41">
        <f>ROUND(F31*(1+$D$38),2)</f>
        <v>1.18</v>
      </c>
      <c r="I31" s="42"/>
      <c r="J31" s="22">
        <f>ROUND(H31*E31,2)</f>
        <v>136.16</v>
      </c>
    </row>
    <row r="32" spans="1:10" ht="32.25" customHeight="1">
      <c r="A32" s="36" t="s">
        <v>48</v>
      </c>
      <c r="B32" s="18" t="s">
        <v>89</v>
      </c>
      <c r="C32" s="19" t="s">
        <v>88</v>
      </c>
      <c r="D32" s="20" t="s">
        <v>30</v>
      </c>
      <c r="E32" s="21">
        <f>115.39*0.05</f>
        <v>5.769500000000001</v>
      </c>
      <c r="F32" s="43">
        <v>575.48</v>
      </c>
      <c r="G32" s="44"/>
      <c r="H32" s="41">
        <f>ROUND(F32*(1+$D$38),2)</f>
        <v>690.58</v>
      </c>
      <c r="I32" s="42"/>
      <c r="J32" s="22">
        <f>ROUND(H32*E32,2)</f>
        <v>3984.3</v>
      </c>
    </row>
    <row r="33" spans="1:10" ht="47.25" customHeight="1">
      <c r="A33" s="36" t="s">
        <v>49</v>
      </c>
      <c r="B33" s="18" t="s">
        <v>41</v>
      </c>
      <c r="C33" s="19" t="s">
        <v>40</v>
      </c>
      <c r="D33" s="20" t="s">
        <v>22</v>
      </c>
      <c r="E33" s="21">
        <v>115.39</v>
      </c>
      <c r="F33" s="43">
        <v>14.53</v>
      </c>
      <c r="G33" s="44"/>
      <c r="H33" s="41">
        <f>ROUND(F33*(1+$D$38),2)</f>
        <v>17.44</v>
      </c>
      <c r="I33" s="42"/>
      <c r="J33" s="22">
        <f>ROUND(H33*E33,2)</f>
        <v>2012.4</v>
      </c>
    </row>
    <row r="34" spans="1:10" ht="29.25" customHeight="1">
      <c r="A34" s="36"/>
      <c r="B34" s="18"/>
      <c r="C34" s="27" t="s">
        <v>29</v>
      </c>
      <c r="D34" s="20"/>
      <c r="E34" s="21"/>
      <c r="F34" s="30"/>
      <c r="G34" s="32"/>
      <c r="H34" s="10"/>
      <c r="I34" s="28"/>
      <c r="J34" s="29">
        <f>SUM(J31:J33)</f>
        <v>6132.860000000001</v>
      </c>
    </row>
    <row r="35" spans="1:10" ht="32.25" customHeight="1">
      <c r="A35" s="39">
        <v>4</v>
      </c>
      <c r="B35" s="18"/>
      <c r="C35" s="27" t="s">
        <v>90</v>
      </c>
      <c r="D35" s="20"/>
      <c r="E35" s="21"/>
      <c r="F35" s="30"/>
      <c r="G35" s="31"/>
      <c r="H35" s="41"/>
      <c r="I35" s="42"/>
      <c r="J35" s="22"/>
    </row>
    <row r="36" spans="1:10" ht="32.25" customHeight="1">
      <c r="A36" s="36" t="s">
        <v>50</v>
      </c>
      <c r="B36" s="18" t="s">
        <v>92</v>
      </c>
      <c r="C36" s="19" t="s">
        <v>91</v>
      </c>
      <c r="D36" s="20" t="s">
        <v>39</v>
      </c>
      <c r="E36" s="21">
        <v>1</v>
      </c>
      <c r="F36" s="43">
        <v>4780</v>
      </c>
      <c r="G36" s="44"/>
      <c r="H36" s="41">
        <f>ROUND(F36*(1+$D$38),2)</f>
        <v>5736</v>
      </c>
      <c r="I36" s="42"/>
      <c r="J36" s="22">
        <f>ROUND(H36*E36,2)</f>
        <v>5736</v>
      </c>
    </row>
    <row r="37" spans="1:10" ht="32.25" customHeight="1" thickBot="1">
      <c r="A37" s="36"/>
      <c r="B37" s="18"/>
      <c r="C37" s="27" t="s">
        <v>29</v>
      </c>
      <c r="D37" s="20"/>
      <c r="E37" s="21"/>
      <c r="F37" s="30"/>
      <c r="G37" s="32"/>
      <c r="H37" s="10"/>
      <c r="I37" s="28"/>
      <c r="J37" s="29">
        <f>SUM(J36)</f>
        <v>5736</v>
      </c>
    </row>
    <row r="38" spans="1:10" s="2" customFormat="1" ht="19.5" customHeight="1" thickBot="1" thickTop="1">
      <c r="A38" s="40"/>
      <c r="C38" s="3" t="s">
        <v>1</v>
      </c>
      <c r="D38" s="24">
        <v>0.2</v>
      </c>
      <c r="E38" s="5"/>
      <c r="F38" s="65"/>
      <c r="G38" s="66"/>
      <c r="H38" s="85"/>
      <c r="I38" s="66"/>
      <c r="J38" s="23"/>
    </row>
    <row r="39" spans="1:10" s="2" customFormat="1" ht="19.5" customHeight="1" thickBot="1" thickTop="1">
      <c r="A39" s="40"/>
      <c r="C39" s="4" t="s">
        <v>2</v>
      </c>
      <c r="D39" s="6" t="s">
        <v>5</v>
      </c>
      <c r="E39" s="4"/>
      <c r="F39" s="7"/>
      <c r="G39" s="8" t="s">
        <v>6</v>
      </c>
      <c r="H39" s="8"/>
      <c r="I39" s="8"/>
      <c r="J39" s="25">
        <f>J37+J34+J29+J13</f>
        <v>21468.160000000003</v>
      </c>
    </row>
    <row r="40" ht="13.5" thickTop="1"/>
    <row r="43" spans="6:10" ht="13.5" thickBot="1">
      <c r="F43" s="83" t="s">
        <v>98</v>
      </c>
      <c r="G43" s="83"/>
      <c r="H43" s="83"/>
      <c r="I43" s="83"/>
      <c r="J43" s="83"/>
    </row>
    <row r="44" spans="6:10" ht="12.75">
      <c r="F44" s="81" t="s">
        <v>7</v>
      </c>
      <c r="G44" s="81"/>
      <c r="H44" s="81"/>
      <c r="I44" s="81"/>
      <c r="J44" s="81"/>
    </row>
    <row r="45" spans="2:10" ht="12.75">
      <c r="B45" s="15"/>
      <c r="C45" s="15"/>
      <c r="D45" s="15"/>
      <c r="E45" s="15"/>
      <c r="F45" s="84"/>
      <c r="G45" s="84"/>
      <c r="H45" s="84"/>
      <c r="I45" s="84"/>
      <c r="J45" s="84"/>
    </row>
    <row r="46" spans="2:10" ht="12.75">
      <c r="B46" s="15"/>
      <c r="C46" s="15"/>
      <c r="D46" s="15"/>
      <c r="E46" s="15"/>
      <c r="F46" s="84"/>
      <c r="G46" s="84"/>
      <c r="H46" s="84"/>
      <c r="I46" s="84"/>
      <c r="J46" s="84"/>
    </row>
    <row r="47" spans="2:10" ht="12.75">
      <c r="B47" s="15"/>
      <c r="C47" s="15"/>
      <c r="D47" s="15"/>
      <c r="E47" s="15"/>
      <c r="F47" s="15"/>
      <c r="G47" s="15"/>
      <c r="H47" s="15"/>
      <c r="I47" s="15"/>
      <c r="J47" s="15"/>
    </row>
    <row r="48" spans="2:10" ht="13.5" thickBot="1">
      <c r="B48" s="16" t="s">
        <v>27</v>
      </c>
      <c r="C48" s="16"/>
      <c r="D48" s="15"/>
      <c r="E48" s="15"/>
      <c r="F48" s="16" t="s">
        <v>31</v>
      </c>
      <c r="G48" s="16"/>
      <c r="H48" s="16"/>
      <c r="I48" s="16"/>
      <c r="J48" s="16"/>
    </row>
    <row r="49" spans="2:10" ht="12.75">
      <c r="B49" s="86" t="s">
        <v>20</v>
      </c>
      <c r="C49" s="86"/>
      <c r="D49" s="17"/>
      <c r="E49" s="17"/>
      <c r="F49" s="86" t="s">
        <v>53</v>
      </c>
      <c r="G49" s="86"/>
      <c r="H49" s="86"/>
      <c r="I49" s="86"/>
      <c r="J49" s="86"/>
    </row>
    <row r="50" spans="2:10" ht="12.75">
      <c r="B50" s="82" t="s">
        <v>28</v>
      </c>
      <c r="C50" s="82"/>
      <c r="D50" s="17"/>
      <c r="E50" s="17"/>
      <c r="F50" s="82"/>
      <c r="G50" s="82"/>
      <c r="H50" s="82"/>
      <c r="I50" s="82"/>
      <c r="J50" s="82"/>
    </row>
    <row r="51" spans="2:10" ht="12.75">
      <c r="B51" s="82"/>
      <c r="C51" s="82"/>
      <c r="D51" s="17"/>
      <c r="E51" s="17"/>
      <c r="F51" s="82"/>
      <c r="G51" s="82"/>
      <c r="H51" s="82"/>
      <c r="I51" s="82"/>
      <c r="J51" s="82"/>
    </row>
  </sheetData>
  <sheetProtection/>
  <mergeCells count="84">
    <mergeCell ref="F20:G20"/>
    <mergeCell ref="H20:I20"/>
    <mergeCell ref="F13:G13"/>
    <mergeCell ref="H13:I13"/>
    <mergeCell ref="F14:G14"/>
    <mergeCell ref="H14:I14"/>
    <mergeCell ref="F15:G15"/>
    <mergeCell ref="H15:I15"/>
    <mergeCell ref="H9:I9"/>
    <mergeCell ref="H12:I12"/>
    <mergeCell ref="H19:I19"/>
    <mergeCell ref="F31:G31"/>
    <mergeCell ref="H22:I22"/>
    <mergeCell ref="H11:I11"/>
    <mergeCell ref="F23:G23"/>
    <mergeCell ref="F16:G16"/>
    <mergeCell ref="H10:I10"/>
    <mergeCell ref="F10:G10"/>
    <mergeCell ref="B51:C51"/>
    <mergeCell ref="F51:J51"/>
    <mergeCell ref="F43:J43"/>
    <mergeCell ref="F46:J46"/>
    <mergeCell ref="H38:I38"/>
    <mergeCell ref="F45:J45"/>
    <mergeCell ref="B50:C50"/>
    <mergeCell ref="F50:J50"/>
    <mergeCell ref="B49:C49"/>
    <mergeCell ref="F49:J49"/>
    <mergeCell ref="F44:J44"/>
    <mergeCell ref="F12:G12"/>
    <mergeCell ref="F18:G18"/>
    <mergeCell ref="H18:I18"/>
    <mergeCell ref="F33:G33"/>
    <mergeCell ref="H33:I33"/>
    <mergeCell ref="F36:G36"/>
    <mergeCell ref="H36:I36"/>
    <mergeCell ref="A6:J6"/>
    <mergeCell ref="A7:A8"/>
    <mergeCell ref="B7:B8"/>
    <mergeCell ref="C7:C8"/>
    <mergeCell ref="D7:D8"/>
    <mergeCell ref="E7:E8"/>
    <mergeCell ref="J7:J8"/>
    <mergeCell ref="F7:G8"/>
    <mergeCell ref="H7:I8"/>
    <mergeCell ref="A4:B4"/>
    <mergeCell ref="C4:D4"/>
    <mergeCell ref="E4:F4"/>
    <mergeCell ref="G4:J4"/>
    <mergeCell ref="F38:G38"/>
    <mergeCell ref="F19:G19"/>
    <mergeCell ref="F22:G22"/>
    <mergeCell ref="F9:G9"/>
    <mergeCell ref="F11:G11"/>
    <mergeCell ref="H23:I23"/>
    <mergeCell ref="A1:J1"/>
    <mergeCell ref="A2:B2"/>
    <mergeCell ref="C2:D2"/>
    <mergeCell ref="E2:F2"/>
    <mergeCell ref="G2:J2"/>
    <mergeCell ref="A3:B3"/>
    <mergeCell ref="C3:D3"/>
    <mergeCell ref="E3:F3"/>
    <mergeCell ref="G3:J3"/>
    <mergeCell ref="H17:I17"/>
    <mergeCell ref="H35:I35"/>
    <mergeCell ref="H30:I30"/>
    <mergeCell ref="H31:I31"/>
    <mergeCell ref="F32:G32"/>
    <mergeCell ref="H32:I32"/>
    <mergeCell ref="F21:G21"/>
    <mergeCell ref="H21:I21"/>
    <mergeCell ref="F28:G28"/>
    <mergeCell ref="H28:I28"/>
    <mergeCell ref="H16:I16"/>
    <mergeCell ref="F25:G25"/>
    <mergeCell ref="F26:G26"/>
    <mergeCell ref="F27:G27"/>
    <mergeCell ref="H24:I24"/>
    <mergeCell ref="H25:I25"/>
    <mergeCell ref="H26:I26"/>
    <mergeCell ref="H27:I27"/>
    <mergeCell ref="F24:G24"/>
    <mergeCell ref="F17:G17"/>
  </mergeCells>
  <printOptions horizontalCentered="1"/>
  <pageMargins left="0.5511811023622047" right="0.5118110236220472" top="0.3937007874015748" bottom="0.1968503937007874" header="0.31496062992125984" footer="0.31496062992125984"/>
  <pageSetup fitToHeight="0" fitToWidth="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N31" sqref="N31"/>
    </sheetView>
  </sheetViews>
  <sheetFormatPr defaultColWidth="9.140625" defaultRowHeight="15"/>
  <sheetData>
    <row r="1" spans="1:8" ht="15">
      <c r="A1">
        <v>99.84</v>
      </c>
      <c r="C1">
        <v>45.28</v>
      </c>
      <c r="E1">
        <v>31.4</v>
      </c>
      <c r="H1">
        <v>91.35</v>
      </c>
    </row>
    <row r="2" spans="1:8" ht="15">
      <c r="A2">
        <v>56.49</v>
      </c>
      <c r="C2">
        <v>29.6</v>
      </c>
      <c r="E2">
        <v>22.77</v>
      </c>
      <c r="H2">
        <v>50.94</v>
      </c>
    </row>
    <row r="3" spans="1:8" ht="15">
      <c r="A3">
        <v>30.59</v>
      </c>
      <c r="C3">
        <v>31.6</v>
      </c>
      <c r="E3">
        <v>27.92</v>
      </c>
      <c r="H3">
        <v>22.54</v>
      </c>
    </row>
    <row r="4" spans="1:8" ht="15">
      <c r="A4">
        <v>17.86</v>
      </c>
      <c r="C4">
        <v>14.4</v>
      </c>
      <c r="E4">
        <v>11.52</v>
      </c>
      <c r="H4">
        <v>13.16</v>
      </c>
    </row>
    <row r="5" spans="1:8" ht="15">
      <c r="A5">
        <v>15.16</v>
      </c>
      <c r="C5">
        <v>12.76</v>
      </c>
      <c r="E5">
        <v>11.08</v>
      </c>
      <c r="H5">
        <v>14.95</v>
      </c>
    </row>
    <row r="6" spans="1:8" ht="15">
      <c r="A6">
        <v>28.5</v>
      </c>
      <c r="C6">
        <v>16.6</v>
      </c>
      <c r="E6">
        <v>13.42</v>
      </c>
      <c r="H6">
        <v>21</v>
      </c>
    </row>
    <row r="7" spans="1:8" ht="15">
      <c r="A7">
        <v>29.83</v>
      </c>
      <c r="C7">
        <v>25.76</v>
      </c>
      <c r="E7">
        <v>17.26</v>
      </c>
      <c r="H7">
        <v>21.98</v>
      </c>
    </row>
    <row r="8" spans="1:8" ht="15">
      <c r="A8">
        <v>16.15</v>
      </c>
      <c r="C8">
        <v>68</v>
      </c>
      <c r="E8">
        <v>59.6</v>
      </c>
      <c r="H8">
        <v>11.9</v>
      </c>
    </row>
    <row r="9" spans="1:8" ht="15">
      <c r="A9">
        <v>15.77</v>
      </c>
      <c r="C9">
        <v>14.88</v>
      </c>
      <c r="E9">
        <v>11.7</v>
      </c>
      <c r="H9">
        <v>11.62</v>
      </c>
    </row>
    <row r="10" spans="1:8" ht="15">
      <c r="A10">
        <v>30.59</v>
      </c>
      <c r="C10">
        <v>19.52</v>
      </c>
      <c r="E10">
        <v>16.34</v>
      </c>
      <c r="H10">
        <v>22.54</v>
      </c>
    </row>
    <row r="11" spans="1:8" ht="15">
      <c r="A11">
        <v>80.75</v>
      </c>
      <c r="C11">
        <v>9.92</v>
      </c>
      <c r="E11">
        <v>6.74</v>
      </c>
      <c r="H11">
        <v>59.5</v>
      </c>
    </row>
    <row r="12" spans="1:8" ht="15">
      <c r="A12">
        <v>17.67</v>
      </c>
      <c r="C12">
        <v>29.6</v>
      </c>
      <c r="E12">
        <v>24.24</v>
      </c>
      <c r="H12">
        <v>13.02</v>
      </c>
    </row>
    <row r="13" spans="1:8" ht="15">
      <c r="A13">
        <v>23.18</v>
      </c>
      <c r="C13">
        <v>33.76</v>
      </c>
      <c r="E13">
        <v>28.4</v>
      </c>
      <c r="H13">
        <v>17.08</v>
      </c>
    </row>
    <row r="14" spans="1:8" ht="15">
      <c r="A14">
        <v>15.58</v>
      </c>
      <c r="C14" s="34">
        <f>SUM(C1:C13)</f>
        <v>351.68</v>
      </c>
      <c r="E14" s="33">
        <f>SUM(E1:E13)</f>
        <v>282.39</v>
      </c>
      <c r="H14">
        <v>11.48</v>
      </c>
    </row>
    <row r="15" spans="1:8" ht="15">
      <c r="A15">
        <v>17.29</v>
      </c>
      <c r="H15">
        <v>10.36</v>
      </c>
    </row>
    <row r="16" spans="1:8" ht="15">
      <c r="A16">
        <v>35.15</v>
      </c>
      <c r="H16">
        <v>29.9</v>
      </c>
    </row>
    <row r="17" spans="1:8" ht="15">
      <c r="A17">
        <v>40.09</v>
      </c>
      <c r="H17">
        <v>29.54</v>
      </c>
    </row>
    <row r="18" spans="1:8" ht="15">
      <c r="A18">
        <v>48</v>
      </c>
      <c r="H18">
        <v>48</v>
      </c>
    </row>
    <row r="19" spans="1:8" ht="15">
      <c r="A19" s="34">
        <f>SUM(A1:A18)</f>
        <v>618.49</v>
      </c>
      <c r="H19" s="33">
        <f>SUM(H1:H18)</f>
        <v>500.85999999999996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Roberto</dc:creator>
  <cp:keywords/>
  <dc:description/>
  <cp:lastModifiedBy>Daniel</cp:lastModifiedBy>
  <cp:lastPrinted>2017-09-26T18:02:34Z</cp:lastPrinted>
  <dcterms:created xsi:type="dcterms:W3CDTF">2009-07-17T15:37:23Z</dcterms:created>
  <dcterms:modified xsi:type="dcterms:W3CDTF">2018-06-19T18:20:27Z</dcterms:modified>
  <cp:category/>
  <cp:version/>
  <cp:contentType/>
  <cp:contentStatus/>
</cp:coreProperties>
</file>