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10" yWindow="135" windowWidth="10710" windowHeight="10140"/>
  </bookViews>
  <sheets>
    <sheet name="ORÇAMENTO" sheetId="3" r:id="rId1"/>
    <sheet name="Plan1" sheetId="4" r:id="rId2"/>
  </sheets>
  <externalReferences>
    <externalReference r:id="rId3"/>
  </externalReferences>
  <definedNames>
    <definedName name="_xlnm.Print_Area" localSheetId="0">ORÇAMENTO!$A$1:$H$32</definedName>
    <definedName name="CONCATENAR" localSheetId="1">CONCATENATE(Plan1!$B1," ",Plan1!$C1)</definedName>
    <definedName name="TipoOrçamento">"BASE"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H14" i="3"/>
  <c r="G13" i="3" l="1"/>
  <c r="G17" i="3"/>
  <c r="H17" i="3" s="1"/>
  <c r="G16" i="3"/>
  <c r="G21" i="3"/>
  <c r="H21" i="3" s="1"/>
  <c r="G18" i="3"/>
  <c r="H18" i="3" s="1"/>
  <c r="H16" i="3" l="1"/>
  <c r="H19" i="3" s="1"/>
  <c r="H24" i="3" s="1"/>
  <c r="H13" i="3" l="1"/>
  <c r="F1" i="4" l="1"/>
  <c r="I1" i="4" s="1"/>
  <c r="G1" i="4"/>
  <c r="J1" i="4" s="1"/>
  <c r="J13" i="4"/>
  <c r="G13" i="4" s="1"/>
  <c r="I13" i="4"/>
  <c r="F13" i="4" s="1"/>
  <c r="E13" i="4"/>
  <c r="D13" i="4"/>
  <c r="J12" i="4"/>
  <c r="G12" i="4" s="1"/>
  <c r="I12" i="4"/>
  <c r="F12" i="4" s="1"/>
  <c r="E12" i="4"/>
  <c r="D12" i="4"/>
  <c r="J11" i="4"/>
  <c r="G11" i="4" s="1"/>
  <c r="I11" i="4"/>
  <c r="F11" i="4" s="1"/>
  <c r="E11" i="4"/>
  <c r="D11" i="4"/>
  <c r="J10" i="4"/>
  <c r="G10" i="4" s="1"/>
  <c r="I10" i="4"/>
  <c r="F10" i="4" s="1"/>
  <c r="E10" i="4"/>
  <c r="D10" i="4"/>
  <c r="J9" i="4"/>
  <c r="G9" i="4" s="1"/>
  <c r="I9" i="4"/>
  <c r="F9" i="4" s="1"/>
  <c r="E9" i="4"/>
  <c r="D9" i="4"/>
  <c r="J8" i="4"/>
  <c r="G8" i="4" s="1"/>
  <c r="I8" i="4"/>
  <c r="F8" i="4" s="1"/>
  <c r="E8" i="4"/>
  <c r="D8" i="4"/>
  <c r="G7" i="4"/>
  <c r="J7" i="4" s="1"/>
  <c r="F7" i="4"/>
  <c r="I7" i="4" s="1"/>
  <c r="A7" i="4"/>
  <c r="J5" i="4"/>
  <c r="G5" i="4" s="1"/>
  <c r="I5" i="4"/>
  <c r="F5" i="4" s="1"/>
  <c r="E5" i="4"/>
  <c r="D5" i="4"/>
  <c r="J4" i="4"/>
  <c r="G4" i="4" s="1"/>
  <c r="I4" i="4"/>
  <c r="F4" i="4" s="1"/>
  <c r="D4" i="4"/>
  <c r="J3" i="4"/>
  <c r="G3" i="4" s="1"/>
  <c r="I3" i="4"/>
  <c r="F3" i="4" s="1"/>
  <c r="D3" i="4"/>
  <c r="J2" i="4"/>
  <c r="G2" i="4" s="1"/>
  <c r="I2" i="4"/>
  <c r="F2" i="4" s="1"/>
  <c r="D2" i="4"/>
  <c r="A1" i="4"/>
  <c r="H9" i="3" l="1"/>
</calcChain>
</file>

<file path=xl/sharedStrings.xml><?xml version="1.0" encoding="utf-8"?>
<sst xmlns="http://schemas.openxmlformats.org/spreadsheetml/2006/main" count="91" uniqueCount="75">
  <si>
    <t>PLANILHA ORÇAMENTÁRIA</t>
  </si>
  <si>
    <t>PROPONENTE</t>
  </si>
  <si>
    <t>INTERVENÇÃO</t>
  </si>
  <si>
    <t>MUNICÍPIO</t>
  </si>
  <si>
    <t>ENDEREÇO</t>
  </si>
  <si>
    <t>ITEM</t>
  </si>
  <si>
    <t>SERVIÇO</t>
  </si>
  <si>
    <t>UNID.</t>
  </si>
  <si>
    <t>QTDE.</t>
  </si>
  <si>
    <t>PREÇO UNIT. SEM BDI</t>
  </si>
  <si>
    <t>PREÇO UNIT. COM BDI</t>
  </si>
  <si>
    <t>DATA</t>
  </si>
  <si>
    <t>TABELA</t>
  </si>
  <si>
    <t>CÓDIGO</t>
  </si>
  <si>
    <t>RESUMO</t>
  </si>
  <si>
    <t>m</t>
  </si>
  <si>
    <t>BASTOS - SP</t>
  </si>
  <si>
    <t>PREFEITURA MUNICIPAL</t>
  </si>
  <si>
    <t>TOTAL</t>
  </si>
  <si>
    <t>VALOR TOTAL</t>
  </si>
  <si>
    <t>3.1</t>
  </si>
  <si>
    <t>1.1</t>
  </si>
  <si>
    <t>m2</t>
  </si>
  <si>
    <t>2.1</t>
  </si>
  <si>
    <t>2.2</t>
  </si>
  <si>
    <t xml:space="preserve">                                                 total</t>
  </si>
  <si>
    <t xml:space="preserve">                                                  total</t>
  </si>
  <si>
    <t xml:space="preserve">TOTAL GERAL </t>
  </si>
  <si>
    <t>SERVIÇOS INICIAIS</t>
  </si>
  <si>
    <t>UM</t>
  </si>
  <si>
    <t>Composição</t>
  </si>
  <si>
    <t>001</t>
  </si>
  <si>
    <t>REMOÇÃO DE PORTAS DE FORMA MANUAL COM REAPROVEITAMENTO</t>
  </si>
  <si>
    <t>M2</t>
  </si>
  <si>
    <t>SINAPI</t>
  </si>
  <si>
    <t>88261</t>
  </si>
  <si>
    <t>88316</t>
  </si>
  <si>
    <t>SINAPI-I</t>
  </si>
  <si>
    <t>38124</t>
  </si>
  <si>
    <t>002</t>
  </si>
  <si>
    <t>PINTURA ESMALTE ALTO BRILHO, DUAS DEMAOS, SOBRE SUPERFICIE METALICA</t>
  </si>
  <si>
    <t>MES</t>
  </si>
  <si>
    <t>3768</t>
  </si>
  <si>
    <t>5318</t>
  </si>
  <si>
    <t>7292</t>
  </si>
  <si>
    <t>88310</t>
  </si>
  <si>
    <t>###</t>
  </si>
  <si>
    <t>Data</t>
  </si>
  <si>
    <t>Responsável Técnico:</t>
  </si>
  <si>
    <t>SÉRGIO MASAO HOSSOYA</t>
  </si>
  <si>
    <t>CREA/CAU:</t>
  </si>
  <si>
    <t>5061329667</t>
  </si>
  <si>
    <t>H</t>
  </si>
  <si>
    <t>DBI</t>
  </si>
  <si>
    <t>103689</t>
  </si>
  <si>
    <t>Fornecimento e instalação de placa de obra com chapa galvanizada e estrutura de madeira</t>
  </si>
  <si>
    <t>Hosmany Rosa Vieira</t>
  </si>
  <si>
    <t>_____________________________________________</t>
  </si>
  <si>
    <t>2.3</t>
  </si>
  <si>
    <t>94268</t>
  </si>
  <si>
    <t>Guia (meio-fio) e sarjeta conjugados de concreto, moldada in loco 
trecho curvo com extrusora, 45 cm base (15 cm base da guia + 30 cm base da sarjeta) x 22 cm altura.</t>
  </si>
  <si>
    <t>94269</t>
  </si>
  <si>
    <t>Guia (meio-fio) e sarjeta conjugados de concreto, moldada in loco 
trecho reto com extrusora, 45 cm base (15 cm base da guia + 30 cm base da sarjeta) x 22 cm altura.</t>
  </si>
  <si>
    <t>94993</t>
  </si>
  <si>
    <t>Execução de passeio (calçada) ou piso de concreto com concreto moldado in loco, usinado, acabamento convencional, espessura 6 cm, armado.</t>
  </si>
  <si>
    <t>102498</t>
  </si>
  <si>
    <t xml:space="preserve">Pintura de meio-fio com tinta branca a base de cal (caiação). </t>
  </si>
  <si>
    <t>INFRAESTRUTURA E PAVIMENTAÇÃO</t>
  </si>
  <si>
    <t>SINAPI 09/24. DESONERADO</t>
  </si>
  <si>
    <t xml:space="preserve"> JD. RESIDENCIAL LAÍS</t>
  </si>
  <si>
    <r>
      <rPr>
        <b/>
        <sz val="16"/>
        <rFont val="Arial"/>
        <family val="2"/>
      </rPr>
      <t xml:space="preserve">PREFEITURA MUNICIPAL DE BASTOS      </t>
    </r>
    <r>
      <rPr>
        <sz val="16"/>
        <rFont val="Arial"/>
        <family val="2"/>
      </rPr>
      <t xml:space="preserve">  </t>
    </r>
    <r>
      <rPr>
        <sz val="14"/>
        <rFont val="Arial"/>
        <family val="2"/>
      </rPr>
      <t xml:space="preserve">                                                                   CNPJ 45.547.403/0001-93                                                                                                                Rua Ademar de Barros, 600 - Centro - Bastos/SP                                                                     Secretaria de Planejamento</t>
    </r>
  </si>
  <si>
    <t>Assist. Secretario Municipal de Planejamento</t>
  </si>
  <si>
    <t>CALÇADAS</t>
  </si>
  <si>
    <t>GUIAS - SARJETAS - PINTURA</t>
  </si>
  <si>
    <t>18 DE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</si>
</sst>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30"/>
      <name val="Calibri"/>
      <family val="2"/>
      <scheme val="minor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Calibri"/>
      <family val="2"/>
    </font>
    <font>
      <b/>
      <sz val="8"/>
      <color indexed="22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i/>
      <sz val="9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4" fontId="4" fillId="0" borderId="0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indent="1"/>
    </xf>
    <xf numFmtId="4" fontId="7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" fillId="0" borderId="1" xfId="0" applyFont="1" applyBorder="1" applyAlignment="1" applyProtection="1">
      <alignment horizontal="justify" vertical="center" wrapText="1"/>
      <protection locked="0"/>
    </xf>
    <xf numFmtId="4" fontId="15" fillId="0" borderId="18" xfId="0" applyNumberFormat="1" applyFont="1" applyBorder="1" applyAlignment="1">
      <alignment horizontal="center" wrapText="1"/>
    </xf>
    <xf numFmtId="0" fontId="16" fillId="6" borderId="19" xfId="0" applyFont="1" applyFill="1" applyBorder="1"/>
    <xf numFmtId="49" fontId="17" fillId="7" borderId="20" xfId="0" applyNumberFormat="1" applyFont="1" applyFill="1" applyBorder="1" applyAlignment="1" applyProtection="1">
      <alignment horizontal="center" wrapText="1"/>
      <protection locked="0"/>
    </xf>
    <xf numFmtId="49" fontId="17" fillId="7" borderId="20" xfId="0" applyNumberFormat="1" applyFont="1" applyFill="1" applyBorder="1" applyAlignment="1" applyProtection="1">
      <alignment wrapText="1"/>
      <protection locked="0"/>
    </xf>
    <xf numFmtId="0" fontId="17" fillId="0" borderId="20" xfId="0" applyFont="1" applyBorder="1" applyAlignment="1">
      <alignment horizontal="center"/>
    </xf>
    <xf numFmtId="0" fontId="17" fillId="6" borderId="20" xfId="0" applyFont="1" applyFill="1" applyBorder="1"/>
    <xf numFmtId="4" fontId="17" fillId="6" borderId="20" xfId="0" applyNumberFormat="1" applyFont="1" applyFill="1" applyBorder="1" applyAlignment="1">
      <alignment horizontal="center"/>
    </xf>
    <xf numFmtId="4" fontId="17" fillId="6" borderId="21" xfId="0" applyNumberFormat="1" applyFont="1" applyFill="1" applyBorder="1" applyAlignment="1">
      <alignment horizontal="center"/>
    </xf>
    <xf numFmtId="0" fontId="15" fillId="0" borderId="0" xfId="0" applyFont="1"/>
    <xf numFmtId="49" fontId="15" fillId="7" borderId="22" xfId="0" applyNumberFormat="1" applyFont="1" applyFill="1" applyBorder="1" applyAlignment="1" applyProtection="1">
      <alignment horizontal="center" wrapText="1"/>
      <protection locked="0"/>
    </xf>
    <xf numFmtId="0" fontId="15" fillId="0" borderId="18" xfId="0" applyFont="1" applyBorder="1" applyAlignment="1">
      <alignment horizontal="left" wrapText="1"/>
    </xf>
    <xf numFmtId="0" fontId="15" fillId="0" borderId="18" xfId="0" applyFont="1" applyBorder="1" applyAlignment="1">
      <alignment horizontal="center" wrapText="1"/>
    </xf>
    <xf numFmtId="0" fontId="15" fillId="7" borderId="22" xfId="0" applyFont="1" applyFill="1" applyBorder="1" applyAlignment="1" applyProtection="1">
      <alignment horizontal="center" wrapText="1"/>
      <protection locked="0"/>
    </xf>
    <xf numFmtId="49" fontId="15" fillId="8" borderId="18" xfId="0" applyNumberFormat="1" applyFont="1" applyFill="1" applyBorder="1" applyAlignment="1" applyProtection="1">
      <alignment horizontal="center" wrapText="1"/>
      <protection locked="0"/>
    </xf>
    <xf numFmtId="0" fontId="15" fillId="8" borderId="18" xfId="0" applyFont="1" applyFill="1" applyBorder="1" applyAlignment="1" applyProtection="1">
      <alignment horizontal="center" wrapText="1"/>
      <protection locked="0"/>
    </xf>
    <xf numFmtId="49" fontId="15" fillId="7" borderId="18" xfId="0" applyNumberFormat="1" applyFont="1" applyFill="1" applyBorder="1" applyAlignment="1" applyProtection="1">
      <alignment horizontal="center" wrapText="1"/>
      <protection locked="0"/>
    </xf>
    <xf numFmtId="0" fontId="15" fillId="7" borderId="18" xfId="0" applyFont="1" applyFill="1" applyBorder="1" applyAlignment="1" applyProtection="1">
      <alignment horizontal="center" wrapText="1"/>
      <protection locked="0"/>
    </xf>
    <xf numFmtId="0" fontId="15" fillId="9" borderId="0" xfId="0" applyFont="1" applyFill="1"/>
    <xf numFmtId="0" fontId="18" fillId="9" borderId="0" xfId="3" applyFont="1" applyFill="1" applyAlignment="1">
      <alignment horizontal="center" vertical="center"/>
    </xf>
    <xf numFmtId="49" fontId="18" fillId="9" borderId="0" xfId="3" applyNumberFormat="1" applyFont="1" applyFill="1" applyAlignment="1">
      <alignment horizontal="center" vertical="center"/>
    </xf>
    <xf numFmtId="0" fontId="18" fillId="9" borderId="0" xfId="3" applyFont="1" applyFill="1" applyAlignment="1">
      <alignment vertical="center"/>
    </xf>
    <xf numFmtId="4" fontId="18" fillId="9" borderId="0" xfId="3" applyNumberFormat="1" applyFont="1" applyFill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15" fillId="0" borderId="24" xfId="0" applyFont="1" applyBorder="1"/>
    <xf numFmtId="4" fontId="9" fillId="2" borderId="1" xfId="0" applyNumberFormat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5" borderId="1" xfId="0" quotePrefix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0" fontId="9" fillId="2" borderId="1" xfId="0" applyFont="1" applyFill="1" applyBorder="1"/>
    <xf numFmtId="164" fontId="9" fillId="2" borderId="1" xfId="0" applyNumberFormat="1" applyFont="1" applyFill="1" applyBorder="1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/>
    </xf>
    <xf numFmtId="0" fontId="0" fillId="0" borderId="1" xfId="0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wrapText="1"/>
    </xf>
    <xf numFmtId="0" fontId="21" fillId="0" borderId="1" xfId="0" applyFont="1" applyBorder="1" applyAlignment="1" applyProtection="1">
      <alignment horizontal="center" vertical="center"/>
      <protection locked="0"/>
    </xf>
    <xf numFmtId="4" fontId="21" fillId="0" borderId="1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2" fontId="7" fillId="0" borderId="1" xfId="2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14" fontId="15" fillId="7" borderId="23" xfId="0" applyNumberFormat="1" applyFont="1" applyFill="1" applyBorder="1" applyAlignment="1" applyProtection="1">
      <alignment horizontal="center"/>
      <protection locked="0"/>
    </xf>
    <xf numFmtId="14" fontId="15" fillId="7" borderId="24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Border="1" applyAlignment="1">
      <alignment horizontal="right"/>
    </xf>
    <xf numFmtId="49" fontId="15" fillId="7" borderId="12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right"/>
    </xf>
    <xf numFmtId="49" fontId="15" fillId="7" borderId="0" xfId="0" applyNumberFormat="1" applyFont="1" applyFill="1" applyAlignment="1" applyProtection="1">
      <alignment horizontal="center"/>
      <protection locked="0"/>
    </xf>
  </cellXfs>
  <cellStyles count="4">
    <cellStyle name="Moeda" xfId="2" builtinId="4"/>
    <cellStyle name="Normal" xfId="0" builtinId="0"/>
    <cellStyle name="Normal 2 2" xfId="3"/>
    <cellStyle name="Vírgula 2" xfId="1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AFAF"/>
      <color rgb="FFFF9999"/>
      <color rgb="FFFF7C80"/>
      <color rgb="FF99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47625</xdr:rowOff>
    </xdr:from>
    <xdr:to>
      <xdr:col>1</xdr:col>
      <xdr:colOff>723900</xdr:colOff>
      <xdr:row>0</xdr:row>
      <xdr:rowOff>1051081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47625"/>
          <a:ext cx="952499" cy="10034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10400\Downloads\Composi&#231;&#227;o%20c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nalitico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4">
          <cell r="I4" t="str">
            <v>CUSTO UNIT</v>
          </cell>
          <cell r="J4" t="str">
            <v>CUSTO UNIT</v>
          </cell>
        </row>
        <row r="5">
          <cell r="D5" t="str">
            <v>REMOÇÃO DE PORTAS DE FORMA MANUAL COM REAPROVEITAMENTO</v>
          </cell>
          <cell r="E5" t="str">
            <v>M2</v>
          </cell>
        </row>
        <row r="8">
          <cell r="D8" t="str">
            <v/>
          </cell>
          <cell r="E8" t="str">
            <v/>
          </cell>
          <cell r="I8">
            <v>0</v>
          </cell>
          <cell r="J8">
            <v>0</v>
          </cell>
          <cell r="L8" t="e">
            <v>#N/A</v>
          </cell>
        </row>
        <row r="10">
          <cell r="D10" t="str">
            <v>DESCRIÇÃO</v>
          </cell>
          <cell r="E10" t="str">
            <v>UNIDADE</v>
          </cell>
          <cell r="I10" t="str">
            <v>DESONERADO</v>
          </cell>
          <cell r="J10" t="str">
            <v>NÃO DESONER.</v>
          </cell>
        </row>
        <row r="11">
          <cell r="D11" t="str">
            <v>REMOÇÃO DE PORTAS DE FORMA MANUAL COM REAPROVEITAMENTO</v>
          </cell>
          <cell r="E11" t="str">
            <v>M2</v>
          </cell>
          <cell r="I11">
            <v>31.21</v>
          </cell>
          <cell r="J11">
            <v>33.36</v>
          </cell>
          <cell r="L11">
            <v>4</v>
          </cell>
        </row>
        <row r="12">
          <cell r="D12" t="str">
            <v>CARPINTEIRO DE ESQUADRIA COM ENCARGOS COMPLEMENTARES</v>
          </cell>
          <cell r="E12" t="str">
            <v>H</v>
          </cell>
          <cell r="I12">
            <v>28.95</v>
          </cell>
          <cell r="J12">
            <v>32.26</v>
          </cell>
          <cell r="L12">
            <v>7200</v>
          </cell>
        </row>
        <row r="13">
          <cell r="D13" t="str">
            <v>SERVENTE COM ENCARGOS COMPLEMENTARES</v>
          </cell>
          <cell r="E13" t="str">
            <v>H</v>
          </cell>
          <cell r="I13">
            <v>25.43</v>
          </cell>
          <cell r="J13">
            <v>28.17</v>
          </cell>
          <cell r="L13">
            <v>7246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21" zoomScaleNormal="100" workbookViewId="0">
      <selection activeCell="C32" sqref="C32"/>
    </sheetView>
  </sheetViews>
  <sheetFormatPr defaultRowHeight="15" x14ac:dyDescent="0.25"/>
  <cols>
    <col min="1" max="1" width="8.28515625" style="1" customWidth="1"/>
    <col min="2" max="2" width="13.28515625" style="1" customWidth="1"/>
    <col min="3" max="3" width="68.28515625" style="1" customWidth="1"/>
    <col min="4" max="4" width="10" style="1" customWidth="1"/>
    <col min="5" max="5" width="12.5703125" style="1" customWidth="1"/>
    <col min="6" max="6" width="19.28515625" style="1" customWidth="1"/>
    <col min="7" max="7" width="15.140625" style="1" bestFit="1" customWidth="1"/>
    <col min="8" max="8" width="22.28515625" style="1" customWidth="1"/>
    <col min="9" max="16384" width="9.140625" style="1"/>
  </cols>
  <sheetData>
    <row r="1" spans="1:8" ht="87" customHeight="1" thickBot="1" x14ac:dyDescent="0.3">
      <c r="A1" s="29"/>
      <c r="B1" s="30"/>
      <c r="C1" s="77" t="s">
        <v>70</v>
      </c>
      <c r="D1" s="77"/>
      <c r="E1" s="77"/>
      <c r="F1" s="77"/>
      <c r="G1" s="78"/>
      <c r="H1" s="79"/>
    </row>
    <row r="2" spans="1:8" ht="15.75" thickBot="1" x14ac:dyDescent="0.3"/>
    <row r="3" spans="1:8" ht="19.5" customHeight="1" thickTop="1" thickBot="1" x14ac:dyDescent="0.3">
      <c r="A3" s="88" t="s">
        <v>0</v>
      </c>
      <c r="B3" s="89"/>
      <c r="C3" s="89"/>
      <c r="D3" s="89"/>
      <c r="E3" s="89"/>
      <c r="F3" s="89"/>
      <c r="G3" s="89"/>
      <c r="H3" s="90"/>
    </row>
    <row r="4" spans="1:8" ht="15.75" customHeight="1" thickTop="1" x14ac:dyDescent="0.25">
      <c r="A4" s="91" t="s">
        <v>1</v>
      </c>
      <c r="B4" s="92"/>
      <c r="C4" s="9" t="s">
        <v>17</v>
      </c>
      <c r="D4" s="91" t="s">
        <v>3</v>
      </c>
      <c r="E4" s="92"/>
      <c r="F4" s="93" t="s">
        <v>16</v>
      </c>
      <c r="G4" s="94"/>
      <c r="H4" s="95"/>
    </row>
    <row r="5" spans="1:8" ht="15" customHeight="1" x14ac:dyDescent="0.25">
      <c r="A5" s="80" t="s">
        <v>2</v>
      </c>
      <c r="B5" s="81"/>
      <c r="C5" s="10" t="s">
        <v>67</v>
      </c>
      <c r="D5" s="80" t="s">
        <v>4</v>
      </c>
      <c r="E5" s="81"/>
      <c r="F5" s="96" t="s">
        <v>69</v>
      </c>
      <c r="G5" s="97"/>
      <c r="H5" s="98"/>
    </row>
    <row r="6" spans="1:8" ht="15" customHeight="1" x14ac:dyDescent="0.25">
      <c r="A6" s="80" t="s">
        <v>11</v>
      </c>
      <c r="B6" s="81"/>
      <c r="C6" s="25" t="s">
        <v>74</v>
      </c>
      <c r="D6" s="80" t="s">
        <v>12</v>
      </c>
      <c r="E6" s="81"/>
      <c r="F6" s="82" t="s">
        <v>68</v>
      </c>
      <c r="G6" s="83"/>
      <c r="H6" s="84"/>
    </row>
    <row r="7" spans="1:8" x14ac:dyDescent="0.25">
      <c r="A7" s="85"/>
      <c r="B7" s="86"/>
      <c r="C7" s="86"/>
      <c r="D7" s="86"/>
      <c r="E7" s="86"/>
      <c r="F7" s="86"/>
      <c r="G7" s="86"/>
      <c r="H7" s="87"/>
    </row>
    <row r="8" spans="1:8" ht="15.75" customHeight="1" x14ac:dyDescent="0.25">
      <c r="A8" s="99"/>
      <c r="B8" s="100"/>
      <c r="C8" s="100"/>
      <c r="D8" s="100"/>
      <c r="E8" s="101"/>
      <c r="F8" s="10" t="s">
        <v>53</v>
      </c>
      <c r="G8" s="11">
        <v>0.2</v>
      </c>
      <c r="H8" s="11"/>
    </row>
    <row r="9" spans="1:8" ht="15.75" customHeight="1" x14ac:dyDescent="0.25">
      <c r="A9" s="12"/>
      <c r="B9" s="13"/>
      <c r="C9" s="14"/>
      <c r="D9" s="107" t="s">
        <v>14</v>
      </c>
      <c r="E9" s="108"/>
      <c r="F9" s="109" t="s">
        <v>19</v>
      </c>
      <c r="G9" s="110"/>
      <c r="H9" s="15">
        <f>H24</f>
        <v>183279.44820000001</v>
      </c>
    </row>
    <row r="10" spans="1:8" x14ac:dyDescent="0.25">
      <c r="A10" s="102"/>
      <c r="B10" s="103"/>
      <c r="C10" s="103"/>
      <c r="D10" s="103"/>
      <c r="E10" s="103"/>
      <c r="F10" s="103"/>
      <c r="G10" s="103"/>
      <c r="H10" s="104"/>
    </row>
    <row r="11" spans="1:8" ht="30" x14ac:dyDescent="0.25">
      <c r="A11" s="28" t="s">
        <v>5</v>
      </c>
      <c r="B11" s="28" t="s">
        <v>13</v>
      </c>
      <c r="C11" s="28" t="s">
        <v>6</v>
      </c>
      <c r="D11" s="28" t="s">
        <v>7</v>
      </c>
      <c r="E11" s="28" t="s">
        <v>8</v>
      </c>
      <c r="F11" s="28" t="s">
        <v>9</v>
      </c>
      <c r="G11" s="28" t="s">
        <v>10</v>
      </c>
      <c r="H11" s="28" t="s">
        <v>18</v>
      </c>
    </row>
    <row r="12" spans="1:8" x14ac:dyDescent="0.25">
      <c r="A12" s="16">
        <v>1</v>
      </c>
      <c r="B12" s="17"/>
      <c r="C12" s="16" t="s">
        <v>28</v>
      </c>
      <c r="D12" s="17"/>
      <c r="E12" s="18"/>
      <c r="F12" s="18"/>
      <c r="G12" s="18"/>
      <c r="H12" s="27"/>
    </row>
    <row r="13" spans="1:8" x14ac:dyDescent="0.25">
      <c r="A13" s="10" t="s">
        <v>21</v>
      </c>
      <c r="B13" s="19" t="s">
        <v>54</v>
      </c>
      <c r="C13" t="s">
        <v>55</v>
      </c>
      <c r="D13" s="20" t="s">
        <v>22</v>
      </c>
      <c r="E13" s="75">
        <v>6</v>
      </c>
      <c r="F13" s="22">
        <v>465.38</v>
      </c>
      <c r="G13" s="22">
        <f>F13*(1+$G$8)</f>
        <v>558.45600000000002</v>
      </c>
      <c r="H13" s="24">
        <f>E13*G13</f>
        <v>3350.7359999999999</v>
      </c>
    </row>
    <row r="14" spans="1:8" ht="15" customHeight="1" x14ac:dyDescent="0.25">
      <c r="A14" s="105"/>
      <c r="B14" s="105"/>
      <c r="C14" s="105"/>
      <c r="D14" s="106" t="s">
        <v>25</v>
      </c>
      <c r="E14" s="106"/>
      <c r="F14" s="106"/>
      <c r="G14" s="56" t="s">
        <v>18</v>
      </c>
      <c r="H14" s="57">
        <f>SUM(H13:H13)</f>
        <v>3350.7359999999999</v>
      </c>
    </row>
    <row r="15" spans="1:8" x14ac:dyDescent="0.25">
      <c r="A15" s="16">
        <v>2</v>
      </c>
      <c r="B15" s="17"/>
      <c r="C15" s="16" t="s">
        <v>73</v>
      </c>
      <c r="D15" s="17"/>
      <c r="E15" s="18"/>
      <c r="F15" s="18"/>
      <c r="G15" s="18"/>
      <c r="H15" s="27"/>
    </row>
    <row r="16" spans="1:8" ht="45" x14ac:dyDescent="0.25">
      <c r="A16" s="10" t="s">
        <v>23</v>
      </c>
      <c r="B16" s="26" t="s">
        <v>59</v>
      </c>
      <c r="C16" s="66" t="s">
        <v>60</v>
      </c>
      <c r="D16" s="10" t="s">
        <v>15</v>
      </c>
      <c r="E16" s="75">
        <v>60.85</v>
      </c>
      <c r="F16" s="22">
        <v>61.03</v>
      </c>
      <c r="G16" s="22">
        <f>F16*(1+$G$8)</f>
        <v>73.236000000000004</v>
      </c>
      <c r="H16" s="24">
        <f t="shared" ref="H16:H18" si="0">E16*G16</f>
        <v>4456.4106000000002</v>
      </c>
    </row>
    <row r="17" spans="1:8" ht="45" x14ac:dyDescent="0.25">
      <c r="A17" s="10" t="s">
        <v>24</v>
      </c>
      <c r="B17" s="26" t="s">
        <v>61</v>
      </c>
      <c r="C17" s="66" t="s">
        <v>62</v>
      </c>
      <c r="D17" s="20" t="s">
        <v>15</v>
      </c>
      <c r="E17" s="21">
        <v>809.1</v>
      </c>
      <c r="F17" s="22">
        <v>76.98</v>
      </c>
      <c r="G17" s="22">
        <f>F17*(1+$G$8)</f>
        <v>92.376000000000005</v>
      </c>
      <c r="H17" s="24">
        <f t="shared" si="0"/>
        <v>74741.421600000001</v>
      </c>
    </row>
    <row r="18" spans="1:8" ht="15" customHeight="1" x14ac:dyDescent="0.25">
      <c r="A18" s="10" t="s">
        <v>58</v>
      </c>
      <c r="B18" s="70" t="s">
        <v>65</v>
      </c>
      <c r="C18" s="71" t="s">
        <v>66</v>
      </c>
      <c r="D18" s="72" t="s">
        <v>15</v>
      </c>
      <c r="E18" s="73">
        <v>870</v>
      </c>
      <c r="F18" s="68">
        <v>1.76</v>
      </c>
      <c r="G18" s="68">
        <f t="shared" ref="G18" si="1">F18*(1+$G$8)</f>
        <v>2.1120000000000001</v>
      </c>
      <c r="H18" s="69">
        <f t="shared" si="0"/>
        <v>1837.44</v>
      </c>
    </row>
    <row r="19" spans="1:8" x14ac:dyDescent="0.25">
      <c r="A19" s="105"/>
      <c r="B19" s="105"/>
      <c r="C19" s="105"/>
      <c r="D19" s="106" t="s">
        <v>26</v>
      </c>
      <c r="E19" s="106"/>
      <c r="F19" s="106"/>
      <c r="G19" s="56" t="s">
        <v>18</v>
      </c>
      <c r="H19" s="57">
        <f>SUM(H16:H18)</f>
        <v>81035.272200000007</v>
      </c>
    </row>
    <row r="20" spans="1:8" x14ac:dyDescent="0.25">
      <c r="A20" s="16">
        <v>3</v>
      </c>
      <c r="B20" s="17"/>
      <c r="C20" s="16" t="s">
        <v>72</v>
      </c>
      <c r="D20" s="17"/>
      <c r="E20" s="18"/>
      <c r="F20" s="18"/>
      <c r="G20" s="18"/>
      <c r="H20" s="27"/>
    </row>
    <row r="21" spans="1:8" ht="30" x14ac:dyDescent="0.25">
      <c r="A21" s="10" t="s">
        <v>20</v>
      </c>
      <c r="B21" s="19" t="s">
        <v>63</v>
      </c>
      <c r="C21" s="31" t="s">
        <v>64</v>
      </c>
      <c r="D21" s="20" t="s">
        <v>22</v>
      </c>
      <c r="E21" s="21">
        <v>1180</v>
      </c>
      <c r="F21" s="22">
        <v>69.84</v>
      </c>
      <c r="G21" s="22">
        <f>F21*(1+$G$8)</f>
        <v>83.808000000000007</v>
      </c>
      <c r="H21" s="24">
        <f t="shared" ref="H21" si="2">E21*G21</f>
        <v>98893.440000000002</v>
      </c>
    </row>
    <row r="22" spans="1:8" x14ac:dyDescent="0.25">
      <c r="A22" s="105"/>
      <c r="B22" s="105"/>
      <c r="C22" s="105"/>
      <c r="D22" s="106" t="s">
        <v>26</v>
      </c>
      <c r="E22" s="106"/>
      <c r="F22" s="106"/>
      <c r="G22" s="67" t="s">
        <v>18</v>
      </c>
      <c r="H22" s="57">
        <f>SUM(H21)</f>
        <v>98893.440000000002</v>
      </c>
    </row>
    <row r="23" spans="1:8" x14ac:dyDescent="0.25">
      <c r="A23" s="10"/>
      <c r="B23" s="19"/>
      <c r="C23" s="58"/>
      <c r="D23" s="20"/>
      <c r="E23" s="21"/>
      <c r="F23" s="22"/>
      <c r="G23" s="22"/>
      <c r="H23" s="22"/>
    </row>
    <row r="24" spans="1:8" x14ac:dyDescent="0.25">
      <c r="A24" s="59"/>
      <c r="B24" s="59"/>
      <c r="C24" s="60"/>
      <c r="D24" s="61"/>
      <c r="E24" s="62" t="s">
        <v>27</v>
      </c>
      <c r="F24" s="62"/>
      <c r="G24" s="62"/>
      <c r="H24" s="63">
        <f>SUM(H22+H19+H14)</f>
        <v>183279.44820000001</v>
      </c>
    </row>
    <row r="25" spans="1:8" x14ac:dyDescent="0.25">
      <c r="A25" s="2"/>
      <c r="B25" s="2"/>
      <c r="C25" s="3"/>
      <c r="D25" s="4"/>
      <c r="E25" s="5"/>
      <c r="F25" s="5"/>
      <c r="G25" s="5"/>
      <c r="H25" s="8"/>
    </row>
    <row r="26" spans="1:8" x14ac:dyDescent="0.25">
      <c r="A26" s="2"/>
      <c r="B26" s="2"/>
      <c r="C26" s="3"/>
      <c r="D26" s="4"/>
      <c r="E26" s="5"/>
      <c r="F26" s="5"/>
      <c r="G26" s="5"/>
      <c r="H26" s="8"/>
    </row>
    <row r="27" spans="1:8" x14ac:dyDescent="0.25">
      <c r="A27" s="2"/>
      <c r="B27" s="2"/>
      <c r="C27" s="3"/>
      <c r="D27" s="4"/>
      <c r="E27" s="5"/>
      <c r="F27" s="5"/>
      <c r="G27" s="5"/>
      <c r="H27" s="8"/>
    </row>
    <row r="28" spans="1:8" x14ac:dyDescent="0.25">
      <c r="A28" s="3"/>
      <c r="B28" s="3"/>
      <c r="C28" s="2"/>
      <c r="D28" s="4"/>
      <c r="E28" s="5"/>
      <c r="F28" s="5" t="s">
        <v>57</v>
      </c>
      <c r="G28" s="5"/>
      <c r="H28" s="6"/>
    </row>
    <row r="29" spans="1:8" x14ac:dyDescent="0.25">
      <c r="A29" s="3"/>
      <c r="B29" s="3"/>
      <c r="C29" s="7"/>
      <c r="D29" s="4"/>
      <c r="E29" s="5"/>
      <c r="F29" s="5" t="s">
        <v>56</v>
      </c>
      <c r="G29" s="23"/>
      <c r="H29" s="6"/>
    </row>
    <row r="30" spans="1:8" x14ac:dyDescent="0.25">
      <c r="A30" s="3"/>
      <c r="B30" s="7"/>
      <c r="C30" s="74"/>
      <c r="D30" s="4"/>
      <c r="E30" s="76" t="s">
        <v>71</v>
      </c>
      <c r="F30" s="76"/>
      <c r="G30" s="76"/>
      <c r="H30" s="23"/>
    </row>
    <row r="31" spans="1:8" x14ac:dyDescent="0.25">
      <c r="A31" s="23"/>
      <c r="B31" s="23"/>
      <c r="C31" s="65"/>
      <c r="D31" s="23"/>
      <c r="E31" s="23"/>
      <c r="F31" s="64"/>
      <c r="G31" s="23"/>
      <c r="H31" s="23"/>
    </row>
  </sheetData>
  <mergeCells count="24">
    <mergeCell ref="A22:C22"/>
    <mergeCell ref="D22:F22"/>
    <mergeCell ref="D9:E9"/>
    <mergeCell ref="F9:G9"/>
    <mergeCell ref="D14:F14"/>
    <mergeCell ref="D19:F19"/>
    <mergeCell ref="A14:C14"/>
    <mergeCell ref="A19:C19"/>
    <mergeCell ref="E30:G30"/>
    <mergeCell ref="C1:F1"/>
    <mergeCell ref="G1:H1"/>
    <mergeCell ref="A6:B6"/>
    <mergeCell ref="D6:E6"/>
    <mergeCell ref="F6:H6"/>
    <mergeCell ref="A7:H7"/>
    <mergeCell ref="A3:H3"/>
    <mergeCell ref="A4:B4"/>
    <mergeCell ref="D4:E4"/>
    <mergeCell ref="F4:H4"/>
    <mergeCell ref="A5:B5"/>
    <mergeCell ref="D5:E5"/>
    <mergeCell ref="F5:H5"/>
    <mergeCell ref="A8:E8"/>
    <mergeCell ref="A10:H10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C2" sqref="C2"/>
    </sheetView>
  </sheetViews>
  <sheetFormatPr defaultRowHeight="15" x14ac:dyDescent="0.25"/>
  <cols>
    <col min="4" max="4" width="39.85546875" customWidth="1"/>
    <col min="5" max="5" width="10.42578125" customWidth="1"/>
  </cols>
  <sheetData>
    <row r="1" spans="1:10" ht="20.25" customHeight="1" x14ac:dyDescent="0.25">
      <c r="A1" s="33" t="str">
        <f>CONCATENAR</f>
        <v>Composição 001</v>
      </c>
      <c r="B1" s="34" t="s">
        <v>30</v>
      </c>
      <c r="C1" s="34" t="s">
        <v>31</v>
      </c>
      <c r="D1" s="35" t="s">
        <v>32</v>
      </c>
      <c r="E1" s="34" t="s">
        <v>33</v>
      </c>
      <c r="F1" s="36" t="b">
        <f ca="1">IF($L1&gt;0,SUM(OFFSET(F1,1,0,$L1),0))</f>
        <v>0</v>
      </c>
      <c r="G1" s="36" t="b">
        <f ca="1">IF($L1&gt;0,SUM(OFFSET(G1,1,0,$L1),0))</f>
        <v>0</v>
      </c>
      <c r="H1" s="37"/>
      <c r="I1" s="38" t="b">
        <f ca="1">IF(ISERROR(F1),0,F1)</f>
        <v>0</v>
      </c>
      <c r="J1" s="39" t="b">
        <f ca="1">IF(ISERROR(G1),0,G1)</f>
        <v>0</v>
      </c>
    </row>
    <row r="2" spans="1:10" ht="20.25" customHeight="1" x14ac:dyDescent="0.25">
      <c r="A2" s="40"/>
      <c r="B2" s="41" t="s">
        <v>34</v>
      </c>
      <c r="C2" s="41" t="s">
        <v>35</v>
      </c>
      <c r="D2" s="42" t="str">
        <f ca="1">IF(ISNUMBER($L2),OFFSET([1]Banco!$A$1,[1]Composições!$L2-1,COLUMN([1]Composições!D2)-1),"")</f>
        <v/>
      </c>
      <c r="E2" s="43" t="s">
        <v>52</v>
      </c>
      <c r="F2" s="43">
        <f t="shared" ref="F2:G5" ca="1" si="0">TRUNC($H2*ROUND(I2,2),2)</f>
        <v>0</v>
      </c>
      <c r="G2" s="43">
        <f t="shared" ca="1" si="0"/>
        <v>0</v>
      </c>
      <c r="H2" s="44">
        <v>0.46</v>
      </c>
      <c r="I2" s="32">
        <f ca="1">IF(ISNUMBER($L2),VALUE(OFFSET([1]Banco!$A$1,[1]Composições!$L2-1,COLUMN([1]Composições!I2)-4)),0)</f>
        <v>0</v>
      </c>
      <c r="J2" s="32">
        <f ca="1">IF(ISNUMBER($L2),VALUE(OFFSET([1]Banco!$A$1,[1]Composições!$L2-1,COLUMN([1]Composições!J2)-4)),0)</f>
        <v>0</v>
      </c>
    </row>
    <row r="3" spans="1:10" ht="15" customHeight="1" x14ac:dyDescent="0.25">
      <c r="A3" s="40"/>
      <c r="B3" s="45" t="s">
        <v>34</v>
      </c>
      <c r="C3" s="45" t="s">
        <v>36</v>
      </c>
      <c r="D3" s="42" t="str">
        <f ca="1">IF(ISNUMBER($L3),OFFSET([1]Banco!$A$1,[1]Composições!$L3-1,COLUMN([1]Composições!D3)-1),"")</f>
        <v/>
      </c>
      <c r="E3" s="43" t="s">
        <v>52</v>
      </c>
      <c r="F3" s="43">
        <f t="shared" ca="1" si="0"/>
        <v>0</v>
      </c>
      <c r="G3" s="43">
        <f t="shared" ca="1" si="0"/>
        <v>0</v>
      </c>
      <c r="H3" s="46">
        <v>0.23</v>
      </c>
      <c r="I3" s="32">
        <f ca="1">IF(ISNUMBER($L3),VALUE(OFFSET([1]Banco!$A$1,[1]Composições!$L3-1,COLUMN([1]Composições!I3)-4)),0)</f>
        <v>0</v>
      </c>
      <c r="J3" s="32">
        <f ca="1">IF(ISNUMBER($L3),VALUE(OFFSET([1]Banco!$A$1,[1]Composições!$L3-1,COLUMN([1]Composições!J3)-4)),0)</f>
        <v>0</v>
      </c>
    </row>
    <row r="4" spans="1:10" ht="19.5" customHeight="1" x14ac:dyDescent="0.25">
      <c r="A4" s="40"/>
      <c r="B4" s="45" t="s">
        <v>37</v>
      </c>
      <c r="C4" s="45" t="s">
        <v>38</v>
      </c>
      <c r="D4" s="42" t="str">
        <f ca="1">IF(ISNUMBER($L4),OFFSET([1]Banco!$A$1,[1]Composições!$L4-1,COLUMN([1]Composições!D4)-1),"")</f>
        <v/>
      </c>
      <c r="E4" s="43" t="s">
        <v>29</v>
      </c>
      <c r="F4" s="43">
        <f t="shared" ca="1" si="0"/>
        <v>0</v>
      </c>
      <c r="G4" s="43">
        <f t="shared" ca="1" si="0"/>
        <v>0</v>
      </c>
      <c r="H4" s="46">
        <v>0.38600000000000001</v>
      </c>
      <c r="I4" s="32">
        <f ca="1">IF(ISNUMBER($L4),VALUE(OFFSET([1]Banco!$A$1,[1]Composições!$L4-1,COLUMN([1]Composições!I4)-4)),0)</f>
        <v>0</v>
      </c>
      <c r="J4" s="32">
        <f ca="1">IF(ISNUMBER($L4),VALUE(OFFSET([1]Banco!$A$1,[1]Composições!$L4-1,COLUMN([1]Composições!J4)-4)),0)</f>
        <v>0</v>
      </c>
    </row>
    <row r="5" spans="1:10" x14ac:dyDescent="0.25">
      <c r="A5" s="40"/>
      <c r="B5" s="47"/>
      <c r="C5" s="47"/>
      <c r="D5" s="42" t="str">
        <f ca="1">IF(ISNUMBER($L5),OFFSET([1]Banco!$A$1,[1]Composições!$L5-1,COLUMN([1]Composições!D5)-1),"")</f>
        <v/>
      </c>
      <c r="E5" s="43" t="str">
        <f ca="1">IF(ISNUMBER($L5),OFFSET([1]Banco!$A$1,[1]Composições!$L5-1,COLUMN([1]Composições!E5)-1),"")</f>
        <v/>
      </c>
      <c r="F5" s="43">
        <f t="shared" ca="1" si="0"/>
        <v>0</v>
      </c>
      <c r="G5" s="43">
        <f t="shared" ca="1" si="0"/>
        <v>0</v>
      </c>
      <c r="H5" s="48"/>
      <c r="I5" s="32">
        <f ca="1">IF(ISNUMBER($L5),VALUE(OFFSET([1]Banco!$A$1,[1]Composições!$L5-1,COLUMN([1]Composições!I5)-4)),0)</f>
        <v>0</v>
      </c>
      <c r="J5" s="32">
        <f ca="1">IF(ISNUMBER($L5),VALUE(OFFSET([1]Banco!$A$1,[1]Composições!$L5-1,COLUMN([1]Composições!J5)-4)),0)</f>
        <v>0</v>
      </c>
    </row>
    <row r="6" spans="1:10" x14ac:dyDescent="0.25">
      <c r="A6" s="49"/>
      <c r="B6" s="50"/>
      <c r="C6" s="51"/>
      <c r="D6" s="52"/>
      <c r="E6" s="50"/>
      <c r="F6" s="50"/>
      <c r="G6" s="50"/>
      <c r="H6" s="50"/>
      <c r="I6" s="53"/>
      <c r="J6" s="50"/>
    </row>
    <row r="7" spans="1:10" ht="22.5" customHeight="1" x14ac:dyDescent="0.25">
      <c r="A7" s="33" t="str">
        <f>CONCATENAR</f>
        <v>Composição 002</v>
      </c>
      <c r="B7" s="34" t="s">
        <v>30</v>
      </c>
      <c r="C7" s="34" t="s">
        <v>39</v>
      </c>
      <c r="D7" s="35" t="s">
        <v>40</v>
      </c>
      <c r="E7" s="34" t="s">
        <v>41</v>
      </c>
      <c r="F7" s="36" t="b">
        <f ca="1">IF($L7&gt;0,SUM(OFFSET(F7,1,0,$L7),0))</f>
        <v>0</v>
      </c>
      <c r="G7" s="36" t="b">
        <f ca="1">IF($L7&gt;0,SUM(OFFSET(G7,1,0,$L7),0))</f>
        <v>0</v>
      </c>
      <c r="H7" s="37"/>
      <c r="I7" s="38" t="b">
        <f ca="1">IF(ISERROR(F7),0,F7)</f>
        <v>0</v>
      </c>
      <c r="J7" s="39" t="b">
        <f ca="1">IF(ISERROR(G7),0,G7)</f>
        <v>0</v>
      </c>
    </row>
    <row r="8" spans="1:10" ht="15" customHeight="1" x14ac:dyDescent="0.25">
      <c r="A8" s="40"/>
      <c r="B8" s="41" t="s">
        <v>37</v>
      </c>
      <c r="C8" s="41" t="s">
        <v>42</v>
      </c>
      <c r="D8" s="42" t="str">
        <f ca="1">IF(ISNUMBER($L8),OFFSET([1]Banco!$A$1,[1]Composições!$L8-1,COLUMN([1]Composições!D8)-1),"")</f>
        <v/>
      </c>
      <c r="E8" s="43" t="str">
        <f ca="1">IF(ISNUMBER($L8),OFFSET([1]Banco!$A$1,[1]Composições!$L8-1,COLUMN([1]Composições!E8)-1),"")</f>
        <v/>
      </c>
      <c r="F8" s="43">
        <f t="shared" ref="F8:G13" ca="1" si="1">TRUNC($H8*ROUND(I8,2),2)</f>
        <v>0</v>
      </c>
      <c r="G8" s="43">
        <f t="shared" ca="1" si="1"/>
        <v>0</v>
      </c>
      <c r="H8" s="44">
        <v>0.6</v>
      </c>
      <c r="I8" s="32">
        <f ca="1">IF(ISNUMBER($L8),VALUE(OFFSET([1]Banco!$A$1,[1]Composições!$L8-1,COLUMN([1]Composições!I8)-4)),0)</f>
        <v>0</v>
      </c>
      <c r="J8" s="32">
        <f ca="1">IF(ISNUMBER($L8),VALUE(OFFSET([1]Banco!$A$1,[1]Composições!$L8-1,COLUMN([1]Composições!J8)-4)),0)</f>
        <v>0</v>
      </c>
    </row>
    <row r="9" spans="1:10" x14ac:dyDescent="0.25">
      <c r="A9" s="40"/>
      <c r="B9" s="45" t="s">
        <v>37</v>
      </c>
      <c r="C9" s="45" t="s">
        <v>43</v>
      </c>
      <c r="D9" s="42" t="str">
        <f ca="1">IF(ISNUMBER($L9),OFFSET([1]Banco!$A$1,[1]Composições!$L9-1,COLUMN([1]Composições!D9)-1),"")</f>
        <v/>
      </c>
      <c r="E9" s="43" t="str">
        <f ca="1">IF(ISNUMBER($L9),OFFSET([1]Banco!$A$1,[1]Composições!$L9-1,COLUMN([1]Composições!E9)-1),"")</f>
        <v/>
      </c>
      <c r="F9" s="43">
        <f t="shared" ca="1" si="1"/>
        <v>0</v>
      </c>
      <c r="G9" s="43">
        <f t="shared" ca="1" si="1"/>
        <v>0</v>
      </c>
      <c r="H9" s="46">
        <v>7.0000000000000007E-2</v>
      </c>
      <c r="I9" s="32">
        <f ca="1">IF(ISNUMBER($L9),VALUE(OFFSET([1]Banco!$A$1,[1]Composições!$L9-1,COLUMN([1]Composições!I9)-4)),0)</f>
        <v>0</v>
      </c>
      <c r="J9" s="32">
        <f ca="1">IF(ISNUMBER($L9),VALUE(OFFSET([1]Banco!$A$1,[1]Composições!$L9-1,COLUMN([1]Composições!J9)-4)),0)</f>
        <v>0</v>
      </c>
    </row>
    <row r="10" spans="1:10" ht="19.5" customHeight="1" x14ac:dyDescent="0.25">
      <c r="A10" s="40"/>
      <c r="B10" s="45" t="s">
        <v>37</v>
      </c>
      <c r="C10" s="45" t="s">
        <v>44</v>
      </c>
      <c r="D10" s="42" t="str">
        <f ca="1">IF(ISNUMBER($L10),OFFSET([1]Banco!$A$1,[1]Composições!$L10-1,COLUMN([1]Composições!D10)-1),"")</f>
        <v/>
      </c>
      <c r="E10" s="43" t="str">
        <f ca="1">IF(ISNUMBER($L10),OFFSET([1]Banco!$A$1,[1]Composições!$L10-1,COLUMN([1]Composições!E10)-1),"")</f>
        <v/>
      </c>
      <c r="F10" s="43">
        <f t="shared" ca="1" si="1"/>
        <v>0</v>
      </c>
      <c r="G10" s="43">
        <f t="shared" ca="1" si="1"/>
        <v>0</v>
      </c>
      <c r="H10" s="46">
        <v>0.16</v>
      </c>
      <c r="I10" s="32">
        <f ca="1">IF(ISNUMBER($L10),VALUE(OFFSET([1]Banco!$A$1,[1]Composições!$L10-1,COLUMN([1]Composições!I10)-4)),0)</f>
        <v>0</v>
      </c>
      <c r="J10" s="32">
        <f ca="1">IF(ISNUMBER($L10),VALUE(OFFSET([1]Banco!$A$1,[1]Composições!$L10-1,COLUMN([1]Composições!J10)-4)),0)</f>
        <v>0</v>
      </c>
    </row>
    <row r="11" spans="1:10" ht="19.5" customHeight="1" x14ac:dyDescent="0.25">
      <c r="A11" s="40"/>
      <c r="B11" s="45" t="s">
        <v>34</v>
      </c>
      <c r="C11" s="45" t="s">
        <v>45</v>
      </c>
      <c r="D11" s="42" t="str">
        <f ca="1">IF(ISNUMBER($L11),OFFSET([1]Banco!$A$1,[1]Composições!$L11-1,COLUMN([1]Composições!D11)-1),"")</f>
        <v/>
      </c>
      <c r="E11" s="43" t="str">
        <f ca="1">IF(ISNUMBER($L11),OFFSET([1]Banco!$A$1,[1]Composições!$L11-1,COLUMN([1]Composições!E11)-1),"")</f>
        <v/>
      </c>
      <c r="F11" s="43">
        <f t="shared" ca="1" si="1"/>
        <v>0</v>
      </c>
      <c r="G11" s="43">
        <f t="shared" ca="1" si="1"/>
        <v>0</v>
      </c>
      <c r="H11" s="46">
        <v>0.5</v>
      </c>
      <c r="I11" s="32">
        <f ca="1">IF(ISNUMBER($L11),VALUE(OFFSET([1]Banco!$A$1,[1]Composições!$L11-1,COLUMN([1]Composições!I11)-4)),0)</f>
        <v>0</v>
      </c>
      <c r="J11" s="32">
        <f ca="1">IF(ISNUMBER($L11),VALUE(OFFSET([1]Banco!$A$1,[1]Composições!$L11-1,COLUMN([1]Composições!J11)-4)),0)</f>
        <v>0</v>
      </c>
    </row>
    <row r="12" spans="1:10" ht="18.75" customHeight="1" x14ac:dyDescent="0.25">
      <c r="A12" s="40"/>
      <c r="B12" s="45" t="s">
        <v>34</v>
      </c>
      <c r="C12" s="45" t="s">
        <v>36</v>
      </c>
      <c r="D12" s="42" t="str">
        <f ca="1">IF(ISNUMBER($L12),OFFSET([1]Banco!$A$1,[1]Composições!$L12-1,COLUMN([1]Composições!D12)-1),"")</f>
        <v/>
      </c>
      <c r="E12" s="43" t="str">
        <f ca="1">IF(ISNUMBER($L12),OFFSET([1]Banco!$A$1,[1]Composições!$L12-1,COLUMN([1]Composições!E12)-1),"")</f>
        <v/>
      </c>
      <c r="F12" s="43">
        <f t="shared" ca="1" si="1"/>
        <v>0</v>
      </c>
      <c r="G12" s="43">
        <f t="shared" ca="1" si="1"/>
        <v>0</v>
      </c>
      <c r="H12" s="46">
        <v>0.5</v>
      </c>
      <c r="I12" s="32">
        <f ca="1">IF(ISNUMBER($L12),VALUE(OFFSET([1]Banco!$A$1,[1]Composições!$L12-1,COLUMN([1]Composições!I12)-4)),0)</f>
        <v>0</v>
      </c>
      <c r="J12" s="32">
        <f ca="1">IF(ISNUMBER($L12),VALUE(OFFSET([1]Banco!$A$1,[1]Composições!$L12-1,COLUMN([1]Composições!J12)-4)),0)</f>
        <v>0</v>
      </c>
    </row>
    <row r="13" spans="1:10" x14ac:dyDescent="0.25">
      <c r="A13" s="40"/>
      <c r="B13" s="47"/>
      <c r="C13" s="47"/>
      <c r="D13" s="42" t="str">
        <f ca="1">IF(ISNUMBER($L13),OFFSET([1]Banco!$A$1,[1]Composições!$L13-1,COLUMN([1]Composições!D13)-1),"")</f>
        <v/>
      </c>
      <c r="E13" s="43" t="str">
        <f ca="1">IF(ISNUMBER($L13),OFFSET([1]Banco!$A$1,[1]Composições!$L13-1,COLUMN([1]Composições!E13)-1),"")</f>
        <v/>
      </c>
      <c r="F13" s="43">
        <f t="shared" ca="1" si="1"/>
        <v>0</v>
      </c>
      <c r="G13" s="43">
        <f t="shared" ca="1" si="1"/>
        <v>0</v>
      </c>
      <c r="H13" s="48"/>
      <c r="I13" s="32">
        <f ca="1">IF(ISNUMBER($L13),VALUE(OFFSET([1]Banco!$A$1,[1]Composições!$L13-1,COLUMN([1]Composições!I13)-4)),0)</f>
        <v>0</v>
      </c>
      <c r="J13" s="32">
        <f ca="1">IF(ISNUMBER($L13),VALUE(OFFSET([1]Banco!$A$1,[1]Composições!$L13-1,COLUMN([1]Composições!J13)-4)),0)</f>
        <v>0</v>
      </c>
    </row>
    <row r="14" spans="1:10" x14ac:dyDescent="0.25">
      <c r="A14" s="49"/>
      <c r="B14" s="50"/>
      <c r="C14" s="51"/>
      <c r="D14" s="52"/>
      <c r="E14" s="50"/>
      <c r="F14" s="50"/>
      <c r="G14" s="50"/>
      <c r="H14" s="50"/>
      <c r="I14" s="53"/>
      <c r="J14" s="50"/>
    </row>
    <row r="15" spans="1:10" x14ac:dyDescent="0.25">
      <c r="A15" s="54" t="s">
        <v>46</v>
      </c>
      <c r="B15" s="111">
        <v>45400</v>
      </c>
      <c r="C15" s="112"/>
      <c r="D15" s="40"/>
      <c r="E15" s="55"/>
      <c r="F15" s="55"/>
      <c r="G15" s="55"/>
      <c r="H15" s="55"/>
      <c r="I15" s="55"/>
      <c r="J15" s="40"/>
    </row>
    <row r="16" spans="1:10" x14ac:dyDescent="0.25">
      <c r="A16" s="40"/>
      <c r="B16" s="40" t="s">
        <v>47</v>
      </c>
      <c r="C16" s="40"/>
      <c r="D16" s="40"/>
      <c r="E16" s="113" t="s">
        <v>48</v>
      </c>
      <c r="F16" s="113"/>
      <c r="G16" s="113"/>
      <c r="H16" s="113"/>
      <c r="I16" s="114" t="s">
        <v>49</v>
      </c>
      <c r="J16" s="114"/>
    </row>
    <row r="17" spans="1:10" x14ac:dyDescent="0.25">
      <c r="A17" s="40"/>
      <c r="B17" s="40"/>
      <c r="C17" s="40"/>
      <c r="D17" s="40"/>
      <c r="E17" s="115" t="s">
        <v>50</v>
      </c>
      <c r="F17" s="115"/>
      <c r="G17" s="115"/>
      <c r="H17" s="115"/>
      <c r="I17" s="116" t="s">
        <v>51</v>
      </c>
      <c r="J17" s="116"/>
    </row>
  </sheetData>
  <mergeCells count="5">
    <mergeCell ref="B15:C15"/>
    <mergeCell ref="E16:H16"/>
    <mergeCell ref="I16:J16"/>
    <mergeCell ref="E17:H17"/>
    <mergeCell ref="I17:J17"/>
  </mergeCells>
  <conditionalFormatting sqref="B15:C15">
    <cfRule type="expression" dxfId="0" priority="1" stopIfTrue="1">
      <formula>B15&lt;&gt;""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Plan1</vt:lpstr>
      <vt:lpstr>ORÇAMENTO!Area_de_impressao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User</cp:lastModifiedBy>
  <cp:lastPrinted>2024-11-13T13:13:01Z</cp:lastPrinted>
  <dcterms:created xsi:type="dcterms:W3CDTF">2018-04-10T12:07:27Z</dcterms:created>
  <dcterms:modified xsi:type="dcterms:W3CDTF">2024-12-05T12:03:36Z</dcterms:modified>
</cp:coreProperties>
</file>